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27B29F5B-EBDA-413E-9988-EEC4AACA58E6}" xr6:coauthVersionLast="45" xr6:coauthVersionMax="45" xr10:uidLastSave="{00000000-0000-0000-0000-000000000000}"/>
  <bookViews>
    <workbookView xWindow="800" yWindow="0" windowWidth="18400" windowHeight="10200" xr2:uid="{00000000-000D-0000-FFFF-FFFF00000000}"/>
  </bookViews>
  <sheets>
    <sheet name="Start" sheetId="2" r:id="rId1"/>
    <sheet name="March 2020" sheetId="1" r:id="rId2"/>
    <sheet name="April 2020" sheetId="3" r:id="rId3"/>
    <sheet name="May 2020" sheetId="4" r:id="rId4"/>
    <sheet name="June 2020" sheetId="5" r:id="rId5"/>
    <sheet name="July 2020" sheetId="6" r:id="rId6"/>
  </sheets>
  <definedNames>
    <definedName name="_xlnm.Print_Area" localSheetId="1">'March 2020'!$A$1:$H$71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1" l="1"/>
  <c r="E13" i="1"/>
  <c r="E53" i="6"/>
  <c r="E53" i="4"/>
  <c r="E53" i="3"/>
  <c r="E53" i="5"/>
  <c r="E33" i="6"/>
  <c r="E33" i="5"/>
  <c r="E33" i="4"/>
  <c r="E33" i="3"/>
  <c r="E33" i="1"/>
  <c r="E53" i="1"/>
  <c r="E71" i="6" l="1"/>
  <c r="E7" i="6" s="1"/>
  <c r="E70" i="6"/>
  <c r="E65" i="6"/>
  <c r="E56" i="6"/>
  <c r="E55" i="6"/>
  <c r="E54" i="6"/>
  <c r="E52" i="6"/>
  <c r="E51" i="6"/>
  <c r="E50" i="6"/>
  <c r="E49" i="6"/>
  <c r="E48" i="6"/>
  <c r="E44" i="6"/>
  <c r="E43" i="6"/>
  <c r="E42" i="6"/>
  <c r="E41" i="6"/>
  <c r="E40" i="6"/>
  <c r="E39" i="6"/>
  <c r="E38" i="6"/>
  <c r="E34" i="6"/>
  <c r="E32" i="6"/>
  <c r="E31" i="6"/>
  <c r="E30" i="6"/>
  <c r="E29" i="6"/>
  <c r="E28" i="6"/>
  <c r="E27" i="6"/>
  <c r="E26" i="6"/>
  <c r="E22" i="6"/>
  <c r="E21" i="6"/>
  <c r="E20" i="6"/>
  <c r="E19" i="6"/>
  <c r="E18" i="6"/>
  <c r="E17" i="6"/>
  <c r="E16" i="6"/>
  <c r="E15" i="6"/>
  <c r="E14" i="6"/>
  <c r="E13" i="6"/>
  <c r="E71" i="5"/>
  <c r="E7" i="5" s="1"/>
  <c r="E56" i="5"/>
  <c r="E55" i="5"/>
  <c r="E54" i="5"/>
  <c r="E52" i="5"/>
  <c r="E51" i="5"/>
  <c r="E50" i="5"/>
  <c r="E49" i="5"/>
  <c r="E48" i="5"/>
  <c r="E44" i="5"/>
  <c r="E43" i="5"/>
  <c r="E42" i="5"/>
  <c r="E41" i="5"/>
  <c r="E40" i="5"/>
  <c r="E39" i="5"/>
  <c r="E38" i="5"/>
  <c r="E34" i="5"/>
  <c r="E32" i="5"/>
  <c r="E31" i="5"/>
  <c r="E30" i="5"/>
  <c r="E29" i="5"/>
  <c r="E28" i="5"/>
  <c r="E27" i="5"/>
  <c r="E26" i="5"/>
  <c r="E22" i="5"/>
  <c r="E21" i="5"/>
  <c r="E20" i="5"/>
  <c r="E19" i="5"/>
  <c r="E18" i="5"/>
  <c r="E17" i="5"/>
  <c r="E16" i="5"/>
  <c r="E15" i="5"/>
  <c r="E14" i="5"/>
  <c r="E13" i="5"/>
  <c r="E71" i="4"/>
  <c r="E7" i="4" s="1"/>
  <c r="E65" i="4"/>
  <c r="E56" i="4"/>
  <c r="E55" i="4"/>
  <c r="E54" i="4"/>
  <c r="E52" i="4"/>
  <c r="E51" i="4"/>
  <c r="E50" i="4"/>
  <c r="E49" i="4"/>
  <c r="E48" i="4"/>
  <c r="E44" i="4"/>
  <c r="E43" i="4"/>
  <c r="E42" i="4"/>
  <c r="E41" i="4"/>
  <c r="E40" i="4"/>
  <c r="E39" i="4"/>
  <c r="E38" i="4"/>
  <c r="E34" i="4"/>
  <c r="E32" i="4"/>
  <c r="E31" i="4"/>
  <c r="E30" i="4"/>
  <c r="E29" i="4"/>
  <c r="E28" i="4"/>
  <c r="E27" i="4"/>
  <c r="E26" i="4"/>
  <c r="E22" i="4"/>
  <c r="E21" i="4"/>
  <c r="E20" i="4"/>
  <c r="E19" i="4"/>
  <c r="E18" i="4"/>
  <c r="E17" i="4"/>
  <c r="E16" i="4"/>
  <c r="E15" i="4"/>
  <c r="E14" i="4"/>
  <c r="E13" i="4"/>
  <c r="E71" i="3"/>
  <c r="E7" i="3" s="1"/>
  <c r="E56" i="3"/>
  <c r="E55" i="3"/>
  <c r="E54" i="3"/>
  <c r="E52" i="3"/>
  <c r="E51" i="3"/>
  <c r="E50" i="3"/>
  <c r="E49" i="3"/>
  <c r="E48" i="3"/>
  <c r="E44" i="3"/>
  <c r="E43" i="3"/>
  <c r="E42" i="3"/>
  <c r="E41" i="3"/>
  <c r="E40" i="3"/>
  <c r="E39" i="3"/>
  <c r="E38" i="3"/>
  <c r="E34" i="3"/>
  <c r="E32" i="3"/>
  <c r="E31" i="3"/>
  <c r="E30" i="3"/>
  <c r="E29" i="3"/>
  <c r="E28" i="3"/>
  <c r="E27" i="3"/>
  <c r="E26" i="3"/>
  <c r="E22" i="3"/>
  <c r="E21" i="3"/>
  <c r="E20" i="3"/>
  <c r="E19" i="3"/>
  <c r="E18" i="3"/>
  <c r="E17" i="3"/>
  <c r="E16" i="3"/>
  <c r="E15" i="3"/>
  <c r="E14" i="3"/>
  <c r="E13" i="3"/>
  <c r="E57" i="6" l="1"/>
  <c r="E45" i="5"/>
  <c r="E35" i="6"/>
  <c r="E23" i="6"/>
  <c r="E45" i="6"/>
  <c r="E23" i="5"/>
  <c r="E57" i="5"/>
  <c r="E65" i="5"/>
  <c r="E45" i="4"/>
  <c r="E23" i="4"/>
  <c r="E35" i="4"/>
  <c r="E57" i="3"/>
  <c r="E65" i="3"/>
  <c r="E35" i="3"/>
  <c r="E45" i="3"/>
  <c r="E35" i="5"/>
  <c r="E57" i="4"/>
  <c r="E23" i="3"/>
  <c r="E71" i="1"/>
  <c r="E7" i="1" s="1"/>
  <c r="E9" i="5" l="1"/>
  <c r="E9" i="6"/>
  <c r="E9" i="4"/>
  <c r="E9" i="3"/>
  <c r="E52" i="1" l="1"/>
  <c r="E54" i="1"/>
  <c r="E50" i="1"/>
  <c r="E51" i="1"/>
  <c r="E55" i="1"/>
  <c r="E43" i="1"/>
  <c r="E41" i="1"/>
  <c r="E42" i="1"/>
  <c r="E32" i="1"/>
  <c r="E15" i="1" l="1"/>
  <c r="E16" i="1"/>
  <c r="E17" i="1"/>
  <c r="E18" i="1"/>
  <c r="E19" i="1"/>
  <c r="E20" i="1"/>
  <c r="E21" i="1"/>
  <c r="E22" i="1"/>
  <c r="E64" i="1"/>
  <c r="E48" i="1"/>
  <c r="E49" i="1"/>
  <c r="E56" i="1"/>
  <c r="E38" i="1"/>
  <c r="E39" i="1"/>
  <c r="E40" i="1"/>
  <c r="E44" i="1"/>
  <c r="E26" i="1"/>
  <c r="E27" i="1"/>
  <c r="E28" i="1"/>
  <c r="E29" i="1"/>
  <c r="E30" i="1"/>
  <c r="E31" i="1"/>
  <c r="E34" i="1"/>
  <c r="E57" i="1" l="1"/>
  <c r="E45" i="1"/>
  <c r="E23" i="1"/>
  <c r="E35" i="1"/>
  <c r="E65" i="1"/>
  <c r="E9" i="1" l="1"/>
  <c r="E11" i="1" s="1"/>
  <c r="E5" i="3" s="1"/>
  <c r="E11" i="3" s="1"/>
  <c r="E5" i="4" s="1"/>
  <c r="E11" i="4" s="1"/>
  <c r="E5" i="5" s="1"/>
  <c r="E11" i="5" s="1"/>
  <c r="E5" i="6" s="1"/>
  <c r="E11" i="6" s="1"/>
</calcChain>
</file>

<file path=xl/sharedStrings.xml><?xml version="1.0" encoding="utf-8"?>
<sst xmlns="http://schemas.openxmlformats.org/spreadsheetml/2006/main" count="419" uniqueCount="91">
  <si>
    <t>Gas</t>
  </si>
  <si>
    <t>Other</t>
  </si>
  <si>
    <t>Subtotal</t>
  </si>
  <si>
    <t>Note: </t>
  </si>
  <si>
    <t>Create a Personal Monthly Budget in this worksheet. Helpful instructions on how to use this worksheet are in cells in this column. Arrow down to get started.</t>
  </si>
  <si>
    <t>About this Template</t>
  </si>
  <si>
    <t>Title of this worksheet is in cell at right. Next instruction is in cell A5.</t>
  </si>
  <si>
    <t>Enter details in Housing table starting in cell at right and in Entertainment table starting in cell G14. Next instruction is in cell A27.</t>
  </si>
  <si>
    <t>Enter details in Transportation table starting in cell at right and in Loans table starting in cell G26. Next instruction is in cell A37.</t>
  </si>
  <si>
    <t>Enter details in Food table starting in cell at right and in Savings table starting in cell G42. Next instruction is in cell A50.</t>
  </si>
  <si>
    <t>Enter details in Pets table starting in cell at right and in Gifts table starting in cell G48. Next instruction is in cell A58.</t>
  </si>
  <si>
    <t>Enter details in Personal Care table starting in cell at right and in Legal table starting in cell G54. Next instruction is in cell A61.</t>
  </si>
  <si>
    <t>Enter details in Insurance table starting in cell at right and in Taxes table starting in cell G35. Next instruction is in cell A44.</t>
  </si>
  <si>
    <t xml:space="preserve">Staffing </t>
  </si>
  <si>
    <t>Premises</t>
  </si>
  <si>
    <t>Supplies and services_ educational</t>
  </si>
  <si>
    <t>Teachers</t>
  </si>
  <si>
    <t>Support staff</t>
  </si>
  <si>
    <t>Premises staff</t>
  </si>
  <si>
    <t>Administrative and clerical</t>
  </si>
  <si>
    <t>Supply / agency  staff</t>
  </si>
  <si>
    <t>Indirect employee exenses</t>
  </si>
  <si>
    <t xml:space="preserve">Staff development </t>
  </si>
  <si>
    <t>Additional Cost</t>
  </si>
  <si>
    <t>Saving</t>
  </si>
  <si>
    <t>Nett cost/saving</t>
  </si>
  <si>
    <t>Electrcity</t>
  </si>
  <si>
    <t>Water</t>
  </si>
  <si>
    <t>Cleaning Materials</t>
  </si>
  <si>
    <t>Contract cleaning</t>
  </si>
  <si>
    <t>Refuse disposal</t>
  </si>
  <si>
    <t>Health and safety costs</t>
  </si>
  <si>
    <t xml:space="preserve">  Saving</t>
  </si>
  <si>
    <t>Column1</t>
  </si>
  <si>
    <t>Educational resources</t>
  </si>
  <si>
    <t>Reprographics</t>
  </si>
  <si>
    <t>IT</t>
  </si>
  <si>
    <t>Exams</t>
  </si>
  <si>
    <t>Aletrnative provision</t>
  </si>
  <si>
    <t>Additional cost</t>
  </si>
  <si>
    <t>Supplies and services _non-educ.</t>
  </si>
  <si>
    <t>Communication</t>
  </si>
  <si>
    <t>Postage</t>
  </si>
  <si>
    <t>Professional services</t>
  </si>
  <si>
    <t>Recruitment / advertising</t>
  </si>
  <si>
    <t>Catering costs</t>
  </si>
  <si>
    <t>Music service</t>
  </si>
  <si>
    <t xml:space="preserve">Trips </t>
  </si>
  <si>
    <t>Refunds to parents</t>
  </si>
  <si>
    <t>Non contributary- paid and not recoverable</t>
  </si>
  <si>
    <t>Column2</t>
  </si>
  <si>
    <r>
      <t xml:space="preserve">Cost / </t>
    </r>
    <r>
      <rPr>
        <sz val="12"/>
        <color rgb="FF00B050"/>
        <rFont val="Rockwell"/>
        <family val="1"/>
        <scheme val="major"/>
      </rPr>
      <t>receipt</t>
    </r>
  </si>
  <si>
    <t>Available contingency / reserves</t>
  </si>
  <si>
    <t>Total nett cost / savings on expenditure lines</t>
  </si>
  <si>
    <t>Other staff (invigilators)</t>
  </si>
  <si>
    <t>Insurance receipts - enter as (-)</t>
  </si>
  <si>
    <t>Refunds to school - enter as (-)</t>
  </si>
  <si>
    <t>Lost lettings income</t>
  </si>
  <si>
    <t xml:space="preserve">Cost </t>
  </si>
  <si>
    <t>Other lost income</t>
  </si>
  <si>
    <t>Lost income</t>
  </si>
  <si>
    <t>Quantifying the cost of COVID19</t>
  </si>
  <si>
    <t xml:space="preserve">                                       </t>
  </si>
  <si>
    <t xml:space="preserve">              </t>
  </si>
  <si>
    <t xml:space="preserve">                                                                                     </t>
  </si>
  <si>
    <t xml:space="preserve"> Income outside grant funding </t>
  </si>
  <si>
    <t xml:space="preserve">                    Saving</t>
  </si>
  <si>
    <t xml:space="preserve">     Additional Cost</t>
  </si>
  <si>
    <t xml:space="preserve">PFI </t>
  </si>
  <si>
    <t>Other income</t>
  </si>
  <si>
    <t>PFI</t>
  </si>
  <si>
    <t>Lost commercial operations income</t>
  </si>
  <si>
    <t>Income outside grant funding</t>
  </si>
  <si>
    <t>Lost commercial income</t>
  </si>
  <si>
    <t xml:space="preserve">Income outside grant funding </t>
  </si>
  <si>
    <t xml:space="preserve"> Lost commercial income</t>
  </si>
  <si>
    <t>FSM voucher scheme</t>
  </si>
  <si>
    <t>Available contingency / reserves ( user input)</t>
  </si>
  <si>
    <t>Lost income ( will populate from tables below)</t>
  </si>
  <si>
    <t>Total nett cost / savings on expenditure lines ( will populate from tables below)</t>
  </si>
  <si>
    <t>julia.harnden@ascl.org.uk</t>
  </si>
  <si>
    <t xml:space="preserve"> We are working on the assumption that grant income will continue. In terms of income the focus of this workbook is to log changes in projected 'other' income.The list of areas of income and expenditure is not exhaustive and the workbook can be amended to suit individual needs. Using a new worksheet for each month will help manage cash flow.</t>
  </si>
  <si>
    <t>This tool is intended to allow schools to keep a high level  running  total of the costs  that will have to be met as a consequence of measures taken to tackle the COVID19 outbreak.  In the interests of transparency we have included columns for any savings that accrue.</t>
  </si>
  <si>
    <t xml:space="preserve">Available contingency / deficit carried forward </t>
  </si>
  <si>
    <t>Available contingency / deficit carried forward</t>
  </si>
  <si>
    <t xml:space="preserve">Available contingency/ deficit  carried forward </t>
  </si>
  <si>
    <t xml:space="preserve">Avaialble contingency/ deficit  carried forward </t>
  </si>
  <si>
    <t>Summary table</t>
  </si>
  <si>
    <t>If you have agreed an emergency contingency budget enter the value into cell E5 on the March tab. All other cells in the SUMMARY TABLE will  populate when you complete the expenditure / lost income tables below it on each monthly tab.</t>
  </si>
  <si>
    <t>Summary Table</t>
  </si>
  <si>
    <r>
      <t xml:space="preserve">The section for trips is intended to build an </t>
    </r>
    <r>
      <rPr>
        <i/>
        <sz val="11"/>
        <color theme="1" tint="0.24994659260841701"/>
        <rFont val="Lucida Sans"/>
        <family val="2"/>
        <scheme val="minor"/>
      </rPr>
      <t>overall</t>
    </r>
    <r>
      <rPr>
        <sz val="11"/>
        <color theme="1" tint="0.24994659260841701"/>
        <rFont val="Lucida Sans"/>
        <family val="2"/>
        <scheme val="minor"/>
      </rPr>
      <t xml:space="preserve"> nett cost to the school of trips / curriculum visits not going ahead as a result of COVID19. We suggest that insurance receipts and venue/ transport refunds are included.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</si>
</sst>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8" formatCode="&quot;£&quot;#,##0.00;[Red]\-&quot;£&quot;#,##0.00"/>
    <numFmt numFmtId="164" formatCode="&quot;$&quot;#,##0.00"/>
    <numFmt numFmtId="165" formatCode="[&lt;=9999999]###\-####;\(###\)\ ###\-####"/>
    <numFmt numFmtId="166" formatCode="&quot;£&quot;#,##0.00;[Red]&quot;£&quot;#,##0.00"/>
    <numFmt numFmtId="167" formatCode="&quot;£&quot;#,##0.00"/>
  </numFmts>
  <fonts count="24">
    <font>
      <sz val="10"/>
      <color theme="1" tint="0.24994659260841701"/>
      <name val="Lucida Sans"/>
      <family val="2"/>
      <scheme val="minor"/>
    </font>
    <font>
      <sz val="11"/>
      <color theme="1"/>
      <name val="Lucida Sans"/>
      <family val="2"/>
      <scheme val="minor"/>
    </font>
    <font>
      <sz val="10"/>
      <color theme="1" tint="0.24994659260841701"/>
      <name val="Rockwell"/>
      <family val="2"/>
      <scheme val="major"/>
    </font>
    <font>
      <b/>
      <sz val="10"/>
      <color theme="1" tint="0.24994659260841701"/>
      <name val="Rockwell"/>
      <family val="2"/>
      <scheme val="major"/>
    </font>
    <font>
      <sz val="22"/>
      <color theme="3" tint="0.24994659260841701"/>
      <name val="Rockwell"/>
      <family val="2"/>
      <scheme val="major"/>
    </font>
    <font>
      <sz val="11"/>
      <color theme="0"/>
      <name val="Lucida Sans"/>
      <family val="2"/>
      <scheme val="minor"/>
    </font>
    <font>
      <sz val="11"/>
      <color theme="1" tint="0.24994659260841701"/>
      <name val="Lucida Sans"/>
      <family val="2"/>
      <scheme val="minor"/>
    </font>
    <font>
      <b/>
      <sz val="11"/>
      <color theme="1" tint="0.24994659260841701"/>
      <name val="Lucida Sans"/>
      <family val="2"/>
      <scheme val="minor"/>
    </font>
    <font>
      <sz val="10"/>
      <color theme="0"/>
      <name val="Lucida Sans"/>
      <family val="2"/>
      <scheme val="minor"/>
    </font>
    <font>
      <sz val="16"/>
      <color theme="5" tint="-0.499984740745262"/>
      <name val="Rockwell"/>
      <family val="1"/>
      <scheme val="major"/>
    </font>
    <font>
      <sz val="12"/>
      <name val="Lucida Sans"/>
      <family val="2"/>
      <charset val="238"/>
      <scheme val="minor"/>
    </font>
    <font>
      <sz val="11"/>
      <color theme="4" tint="-0.499984740745262"/>
      <name val="Lucida Sans"/>
      <family val="2"/>
      <scheme val="minor"/>
    </font>
    <font>
      <sz val="14"/>
      <color theme="0"/>
      <name val="Rockwell"/>
      <family val="1"/>
      <scheme val="major"/>
    </font>
    <font>
      <b/>
      <sz val="12"/>
      <name val="Lucida Sans"/>
      <family val="2"/>
      <charset val="238"/>
      <scheme val="minor"/>
    </font>
    <font>
      <sz val="36"/>
      <color theme="5" tint="-0.499984740745262"/>
      <name val="Rockwell"/>
      <family val="2"/>
      <scheme val="major"/>
    </font>
    <font>
      <sz val="12"/>
      <color theme="1" tint="0.24994659260841701"/>
      <name val="Lucida Sans"/>
      <family val="2"/>
      <scheme val="minor"/>
    </font>
    <font>
      <sz val="12"/>
      <color theme="1" tint="0.24994659260841701"/>
      <name val="Rockwell"/>
      <family val="1"/>
      <scheme val="major"/>
    </font>
    <font>
      <b/>
      <sz val="12"/>
      <color theme="1" tint="0.24994659260841701"/>
      <name val="Lucida Sans"/>
      <family val="2"/>
      <charset val="238"/>
      <scheme val="minor"/>
    </font>
    <font>
      <sz val="12"/>
      <color rgb="FF00B050"/>
      <name val="Lucida Sans"/>
      <family val="2"/>
      <scheme val="minor"/>
    </font>
    <font>
      <sz val="8"/>
      <name val="Lucida Sans"/>
      <family val="2"/>
      <scheme val="minor"/>
    </font>
    <font>
      <sz val="12"/>
      <color rgb="FF00B050"/>
      <name val="Rockwell"/>
      <family val="1"/>
      <scheme val="major"/>
    </font>
    <font>
      <u/>
      <sz val="10"/>
      <color theme="10"/>
      <name val="Lucida Sans"/>
      <family val="2"/>
      <scheme val="minor"/>
    </font>
    <font>
      <sz val="16"/>
      <color rgb="FF000000"/>
      <name val="Lucida Sans"/>
      <family val="2"/>
      <scheme val="minor"/>
    </font>
    <font>
      <i/>
      <sz val="11"/>
      <color theme="1" tint="0.24994659260841701"/>
      <name val="Lucida Sans"/>
      <family val="2"/>
      <scheme val="minor"/>
    </font>
  </fonts>
  <fills count="6">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14">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7">
    <xf numFmtId="0" fontId="0" fillId="0" borderId="0"/>
    <xf numFmtId="0" fontId="4" fillId="0" borderId="1" applyNumberFormat="0" applyFill="0" applyAlignment="0" applyProtection="0"/>
    <xf numFmtId="0" fontId="2" fillId="0" borderId="2" applyNumberFormat="0" applyFill="0" applyBorder="0" applyAlignment="0" applyProtection="0"/>
    <xf numFmtId="0" fontId="3" fillId="0" borderId="3" applyNumberFormat="0" applyFill="0" applyBorder="0" applyAlignment="0" applyProtection="0"/>
    <xf numFmtId="165" fontId="11" fillId="0" borderId="0" applyFont="0" applyFill="0" applyBorder="0" applyAlignment="0" applyProtection="0"/>
    <xf numFmtId="14" fontId="11" fillId="0" borderId="0" applyFont="0" applyFill="0" applyBorder="0" applyAlignment="0" applyProtection="0"/>
    <xf numFmtId="0" fontId="21" fillId="0" borderId="0" applyNumberFormat="0" applyFill="0" applyBorder="0" applyAlignment="0" applyProtection="0"/>
  </cellStyleXfs>
  <cellXfs count="78">
    <xf numFmtId="0" fontId="0" fillId="0" borderId="0" xfId="0"/>
    <xf numFmtId="0" fontId="1" fillId="0" borderId="0" xfId="0" applyFont="1"/>
    <xf numFmtId="0" fontId="6" fillId="0" borderId="0" xfId="0" applyFont="1" applyAlignment="1">
      <alignment vertical="center" wrapText="1"/>
    </xf>
    <xf numFmtId="0" fontId="5" fillId="0" borderId="0" xfId="0" applyFont="1"/>
    <xf numFmtId="0" fontId="8" fillId="0" borderId="0" xfId="0" applyFont="1"/>
    <xf numFmtId="0" fontId="0" fillId="0" borderId="0" xfId="0" applyAlignment="1">
      <alignment vertical="center"/>
    </xf>
    <xf numFmtId="0" fontId="9" fillId="2" borderId="0" xfId="2" applyFont="1" applyFill="1" applyBorder="1" applyAlignment="1">
      <alignment horizontal="center" vertical="center"/>
    </xf>
    <xf numFmtId="0" fontId="2" fillId="0" borderId="0" xfId="2" applyBorder="1" applyAlignment="1">
      <alignment vertical="center" wrapText="1"/>
    </xf>
    <xf numFmtId="0" fontId="15" fillId="0" borderId="0" xfId="0" applyFont="1" applyAlignment="1">
      <alignment vertical="center"/>
    </xf>
    <xf numFmtId="164" fontId="15" fillId="0" borderId="0" xfId="0" applyNumberFormat="1" applyFont="1" applyAlignment="1">
      <alignment vertical="center"/>
    </xf>
    <xf numFmtId="0" fontId="16" fillId="0" borderId="0" xfId="0" applyFont="1" applyAlignment="1">
      <alignment vertical="center"/>
    </xf>
    <xf numFmtId="0" fontId="1" fillId="2" borderId="0" xfId="0" applyFont="1" applyFill="1"/>
    <xf numFmtId="0" fontId="4" fillId="2" borderId="0" xfId="1" applyFill="1" applyBorder="1"/>
    <xf numFmtId="0" fontId="14" fillId="2" borderId="0" xfId="1" applyFont="1" applyFill="1" applyBorder="1" applyAlignment="1">
      <alignment vertical="center"/>
    </xf>
    <xf numFmtId="0" fontId="15" fillId="0" borderId="0" xfId="0" applyFont="1"/>
    <xf numFmtId="0" fontId="17" fillId="0" borderId="0" xfId="0" applyFont="1" applyAlignment="1">
      <alignment vertical="center"/>
    </xf>
    <xf numFmtId="0" fontId="5" fillId="0" borderId="0" xfId="0" applyFont="1" applyAlignment="1">
      <alignment wrapText="1"/>
    </xf>
    <xf numFmtId="0" fontId="7" fillId="0" borderId="0" xfId="0" applyFont="1" applyAlignment="1">
      <alignment wrapText="1"/>
    </xf>
    <xf numFmtId="167" fontId="15" fillId="0" borderId="0" xfId="0" applyNumberFormat="1" applyFont="1" applyAlignment="1">
      <alignment vertical="center"/>
    </xf>
    <xf numFmtId="0" fontId="18" fillId="0" borderId="0" xfId="0" applyFont="1" applyAlignment="1">
      <alignment vertical="center"/>
    </xf>
    <xf numFmtId="0" fontId="10" fillId="3" borderId="0" xfId="2" applyFont="1" applyFill="1" applyBorder="1" applyAlignment="1">
      <alignment horizontal="left" vertical="center" wrapText="1" indent="1"/>
    </xf>
    <xf numFmtId="166" fontId="13" fillId="4" borderId="0" xfId="0" applyNumberFormat="1" applyFont="1" applyFill="1" applyBorder="1" applyAlignment="1">
      <alignment horizontal="right" vertical="center" indent="1"/>
    </xf>
    <xf numFmtId="166" fontId="13" fillId="4" borderId="5" xfId="0" applyNumberFormat="1" applyFont="1" applyFill="1" applyBorder="1" applyAlignment="1">
      <alignment horizontal="right" vertical="center" indent="1"/>
    </xf>
    <xf numFmtId="0" fontId="12" fillId="5" borderId="4" xfId="3" applyFont="1" applyFill="1" applyBorder="1" applyAlignment="1">
      <alignment vertical="center"/>
    </xf>
    <xf numFmtId="0" fontId="12" fillId="5" borderId="7" xfId="3" applyFont="1" applyFill="1" applyBorder="1" applyAlignment="1">
      <alignment vertical="center"/>
    </xf>
    <xf numFmtId="0" fontId="10" fillId="3" borderId="9" xfId="2" applyFont="1" applyFill="1" applyBorder="1" applyAlignment="1">
      <alignment horizontal="left" vertical="center" wrapText="1" indent="1"/>
    </xf>
    <xf numFmtId="0" fontId="10" fillId="3" borderId="6" xfId="2" applyFont="1" applyFill="1" applyBorder="1" applyAlignment="1">
      <alignment horizontal="left" vertical="center" wrapText="1" indent="1"/>
    </xf>
    <xf numFmtId="0" fontId="10" fillId="3" borderId="10" xfId="2" applyFont="1" applyFill="1" applyBorder="1" applyAlignment="1">
      <alignment horizontal="left" vertical="center" wrapText="1" indent="1"/>
    </xf>
    <xf numFmtId="0" fontId="10" fillId="3" borderId="11" xfId="2" applyFont="1" applyFill="1" applyBorder="1" applyAlignment="1">
      <alignment horizontal="left" vertical="center" wrapText="1" indent="1"/>
    </xf>
    <xf numFmtId="0" fontId="10" fillId="3" borderId="12" xfId="2" applyFont="1" applyFill="1" applyBorder="1" applyAlignment="1">
      <alignment horizontal="left" vertical="center" wrapText="1" indent="1"/>
    </xf>
    <xf numFmtId="0" fontId="10" fillId="3" borderId="13" xfId="2" applyFont="1" applyFill="1" applyBorder="1" applyAlignment="1">
      <alignment horizontal="left" vertical="center" wrapText="1" indent="1"/>
    </xf>
    <xf numFmtId="0" fontId="10" fillId="3" borderId="4" xfId="2" applyFont="1" applyFill="1" applyBorder="1" applyAlignment="1">
      <alignment horizontal="left" vertical="center" wrapText="1" indent="1"/>
    </xf>
    <xf numFmtId="0" fontId="10" fillId="3" borderId="7" xfId="2" applyFont="1" applyFill="1" applyBorder="1" applyAlignment="1">
      <alignment horizontal="left" vertical="center" wrapText="1" indent="1"/>
    </xf>
    <xf numFmtId="0" fontId="10" fillId="3" borderId="8" xfId="2" applyFont="1" applyFill="1" applyBorder="1" applyAlignment="1">
      <alignment horizontal="left" vertical="center" wrapText="1" indent="1"/>
    </xf>
    <xf numFmtId="8" fontId="13" fillId="4" borderId="0" xfId="0" applyNumberFormat="1" applyFont="1" applyFill="1" applyBorder="1" applyAlignment="1">
      <alignment horizontal="right" vertical="center" indent="1"/>
    </xf>
    <xf numFmtId="8" fontId="13" fillId="4" borderId="0" xfId="0" applyNumberFormat="1" applyFont="1" applyFill="1" applyBorder="1" applyAlignment="1" applyProtection="1">
      <alignment horizontal="right" vertical="center" indent="1"/>
      <protection locked="0"/>
    </xf>
    <xf numFmtId="166" fontId="13" fillId="4" borderId="5" xfId="0" applyNumberFormat="1" applyFont="1" applyFill="1" applyBorder="1" applyAlignment="1" applyProtection="1">
      <alignment horizontal="right" vertical="center" indent="1"/>
    </xf>
    <xf numFmtId="166" fontId="13" fillId="4" borderId="0" xfId="0" applyNumberFormat="1" applyFont="1" applyFill="1" applyBorder="1" applyAlignment="1" applyProtection="1">
      <alignment horizontal="right" vertical="center" indent="1"/>
    </xf>
    <xf numFmtId="0" fontId="5" fillId="0" borderId="0" xfId="0" applyFont="1" applyProtection="1">
      <protection locked="0"/>
    </xf>
    <xf numFmtId="0" fontId="1" fillId="0" borderId="0" xfId="0" applyFont="1" applyProtection="1">
      <protection locked="0"/>
    </xf>
    <xf numFmtId="0" fontId="5" fillId="0" borderId="0" xfId="0" applyFont="1" applyAlignment="1" applyProtection="1">
      <alignment wrapText="1"/>
      <protection locked="0"/>
    </xf>
    <xf numFmtId="0" fontId="1" fillId="2" borderId="0" xfId="0" applyFont="1" applyFill="1" applyProtection="1">
      <protection locked="0"/>
    </xf>
    <xf numFmtId="0" fontId="14" fillId="2" borderId="0" xfId="1" applyFont="1" applyFill="1" applyBorder="1" applyAlignment="1" applyProtection="1">
      <alignment vertical="center"/>
      <protection locked="0"/>
    </xf>
    <xf numFmtId="0" fontId="4" fillId="2" borderId="0" xfId="1" applyFill="1" applyBorder="1" applyProtection="1">
      <protection locked="0"/>
    </xf>
    <xf numFmtId="0" fontId="8" fillId="0" borderId="0" xfId="0" applyFont="1" applyProtection="1">
      <protection locked="0"/>
    </xf>
    <xf numFmtId="0" fontId="12" fillId="5" borderId="4" xfId="3" applyFont="1" applyFill="1" applyBorder="1" applyAlignment="1" applyProtection="1">
      <alignment vertical="center"/>
      <protection locked="0"/>
    </xf>
    <xf numFmtId="0" fontId="12" fillId="5" borderId="7" xfId="3" applyFont="1" applyFill="1" applyBorder="1" applyAlignment="1" applyProtection="1">
      <alignment vertical="center"/>
      <protection locked="0"/>
    </xf>
    <xf numFmtId="0" fontId="2" fillId="0" borderId="0" xfId="2" applyBorder="1" applyAlignment="1" applyProtection="1">
      <alignment vertical="center" wrapText="1"/>
      <protection locked="0"/>
    </xf>
    <xf numFmtId="0" fontId="0" fillId="0" borderId="0" xfId="0" applyProtection="1">
      <protection locked="0"/>
    </xf>
    <xf numFmtId="0" fontId="10" fillId="3" borderId="9" xfId="2" applyFont="1" applyFill="1" applyBorder="1" applyAlignment="1" applyProtection="1">
      <alignment horizontal="left" vertical="center" wrapText="1" indent="1"/>
      <protection locked="0"/>
    </xf>
    <xf numFmtId="0" fontId="10" fillId="3" borderId="6" xfId="2" applyFont="1" applyFill="1" applyBorder="1" applyAlignment="1" applyProtection="1">
      <alignment horizontal="left" vertical="center" wrapText="1" indent="1"/>
      <protection locked="0"/>
    </xf>
    <xf numFmtId="0" fontId="10" fillId="3" borderId="10" xfId="2" applyFont="1" applyFill="1" applyBorder="1" applyAlignment="1" applyProtection="1">
      <alignment horizontal="left" vertical="center" wrapText="1" indent="1"/>
      <protection locked="0"/>
    </xf>
    <xf numFmtId="0" fontId="10" fillId="3" borderId="11" xfId="2" applyFont="1" applyFill="1" applyBorder="1" applyAlignment="1" applyProtection="1">
      <alignment horizontal="left" vertical="center" wrapText="1" indent="1"/>
      <protection locked="0"/>
    </xf>
    <xf numFmtId="0" fontId="10" fillId="3" borderId="12" xfId="2" applyFont="1" applyFill="1" applyBorder="1" applyAlignment="1" applyProtection="1">
      <alignment horizontal="left" vertical="center" wrapText="1" indent="1"/>
      <protection locked="0"/>
    </xf>
    <xf numFmtId="0" fontId="10" fillId="3" borderId="13" xfId="2" applyFont="1" applyFill="1" applyBorder="1" applyAlignment="1" applyProtection="1">
      <alignment horizontal="left" vertical="center" wrapText="1" indent="1"/>
      <protection locked="0"/>
    </xf>
    <xf numFmtId="0" fontId="10" fillId="3" borderId="4" xfId="2" applyFont="1" applyFill="1" applyBorder="1" applyAlignment="1" applyProtection="1">
      <alignment horizontal="left" vertical="center" wrapText="1" indent="1"/>
      <protection locked="0"/>
    </xf>
    <xf numFmtId="0" fontId="10" fillId="3" borderId="7" xfId="2" applyFont="1" applyFill="1" applyBorder="1" applyAlignment="1" applyProtection="1">
      <alignment horizontal="left" vertical="center" wrapText="1" indent="1"/>
      <protection locked="0"/>
    </xf>
    <xf numFmtId="0" fontId="10" fillId="3" borderId="8" xfId="2" applyFont="1" applyFill="1" applyBorder="1" applyAlignment="1" applyProtection="1">
      <alignment horizontal="left" vertical="center" wrapText="1" indent="1"/>
      <protection locked="0"/>
    </xf>
    <xf numFmtId="0" fontId="10" fillId="3" borderId="0" xfId="2" applyFont="1" applyFill="1" applyBorder="1" applyAlignment="1" applyProtection="1">
      <alignment horizontal="left" vertical="center" wrapText="1" indent="1"/>
      <protection locked="0"/>
    </xf>
    <xf numFmtId="0" fontId="16" fillId="0" borderId="0" xfId="0" applyFont="1" applyAlignment="1" applyProtection="1">
      <alignment vertical="center"/>
      <protection locked="0"/>
    </xf>
    <xf numFmtId="0" fontId="15" fillId="0" borderId="0" xfId="0" applyFont="1" applyProtection="1">
      <protection locked="0"/>
    </xf>
    <xf numFmtId="0" fontId="15" fillId="0" borderId="0" xfId="0" applyFont="1" applyAlignment="1" applyProtection="1">
      <alignment vertical="center"/>
      <protection locked="0"/>
    </xf>
    <xf numFmtId="167" fontId="15" fillId="0" borderId="0" xfId="0" applyNumberFormat="1" applyFont="1" applyAlignment="1" applyProtection="1">
      <alignment vertical="center"/>
      <protection locked="0"/>
    </xf>
    <xf numFmtId="164" fontId="15" fillId="0" borderId="0" xfId="0" applyNumberFormat="1" applyFont="1" applyAlignment="1" applyProtection="1">
      <alignment vertical="center"/>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0" xfId="6"/>
    <xf numFmtId="0" fontId="22" fillId="0" borderId="0" xfId="0" applyFont="1"/>
    <xf numFmtId="0" fontId="15" fillId="0" borderId="0" xfId="0" applyFont="1" applyAlignment="1" applyProtection="1">
      <alignment horizontal="center"/>
      <protection locked="0"/>
    </xf>
    <xf numFmtId="0" fontId="0" fillId="0" borderId="0" xfId="0" applyAlignment="1" applyProtection="1">
      <alignment horizontal="center"/>
      <protection locked="0"/>
    </xf>
    <xf numFmtId="0" fontId="10" fillId="5" borderId="5" xfId="2" applyFont="1" applyFill="1" applyBorder="1" applyAlignment="1" applyProtection="1">
      <alignment horizontal="left" vertical="center" wrapText="1" indent="1"/>
      <protection locked="0"/>
    </xf>
    <xf numFmtId="166" fontId="13" fillId="3" borderId="5" xfId="0" applyNumberFormat="1" applyFont="1" applyFill="1" applyBorder="1" applyAlignment="1" applyProtection="1">
      <alignment horizontal="right" vertical="center" indent="1"/>
      <protection locked="0"/>
    </xf>
    <xf numFmtId="7" fontId="13" fillId="4" borderId="5" xfId="0" applyNumberFormat="1" applyFont="1" applyFill="1" applyBorder="1" applyAlignment="1" applyProtection="1">
      <alignment horizontal="right" vertical="center" indent="1"/>
    </xf>
    <xf numFmtId="0" fontId="15" fillId="0" borderId="0" xfId="0" applyFont="1" applyAlignment="1">
      <alignment horizontal="center"/>
    </xf>
    <xf numFmtId="8" fontId="13" fillId="4" borderId="5" xfId="0" applyNumberFormat="1" applyFont="1" applyFill="1" applyBorder="1" applyAlignment="1">
      <alignment horizontal="right" vertical="center" indent="1"/>
    </xf>
    <xf numFmtId="7" fontId="13" fillId="4" borderId="5" xfId="0" applyNumberFormat="1" applyFont="1" applyFill="1" applyBorder="1" applyAlignment="1">
      <alignment horizontal="right" vertical="center" indent="1"/>
    </xf>
    <xf numFmtId="0" fontId="0" fillId="0" borderId="0" xfId="0" applyAlignment="1">
      <alignment horizontal="center"/>
    </xf>
    <xf numFmtId="0" fontId="10" fillId="5" borderId="5" xfId="2" applyFont="1" applyFill="1" applyBorder="1" applyAlignment="1">
      <alignment horizontal="left" vertical="center" wrapText="1" indent="1"/>
    </xf>
  </cellXfs>
  <cellStyles count="7">
    <cellStyle name="Date" xfId="5" xr:uid="{FE33F3B2-B201-45AD-A81E-81BCB12ED9D2}"/>
    <cellStyle name="Heading 1" xfId="1" builtinId="16" customBuiltin="1"/>
    <cellStyle name="Heading 2" xfId="2" builtinId="17" customBuiltin="1"/>
    <cellStyle name="Heading 3" xfId="3" builtinId="18" customBuiltin="1"/>
    <cellStyle name="Hyperlink" xfId="6" builtinId="8"/>
    <cellStyle name="Normal" xfId="0" builtinId="0" customBuiltin="1"/>
    <cellStyle name="Phone" xfId="4" xr:uid="{70E46558-98AC-446F-861A-54F270CBD905}"/>
  </cellStyles>
  <dxfs count="342">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strike val="0"/>
        <outline val="0"/>
        <shadow val="0"/>
        <u val="none"/>
        <vertAlign val="baseline"/>
        <sz val="12"/>
        <color theme="1" tint="0.24994659260841701"/>
        <name val="Rockwell"/>
        <family val="1"/>
        <scheme val="major"/>
      </fon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strike val="0"/>
        <outline val="0"/>
        <shadow val="0"/>
        <u val="none"/>
        <vertAlign val="baseline"/>
        <sz val="12"/>
        <color theme="1" tint="0.24994659260841701"/>
        <name val="Rockwell"/>
        <family val="1"/>
        <scheme val="major"/>
      </fon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strike val="0"/>
        <outline val="0"/>
        <shadow val="0"/>
        <u val="none"/>
        <vertAlign val="baseline"/>
        <sz val="12"/>
        <color theme="1" tint="0.24994659260841701"/>
        <name val="Rockwell"/>
        <family val="1"/>
        <scheme val="major"/>
      </fon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dxf>
    <dxf>
      <font>
        <strike val="0"/>
        <outline val="0"/>
        <shadow val="0"/>
        <u val="none"/>
        <vertAlign val="baseline"/>
        <sz val="12"/>
        <color theme="1" tint="0.24994659260841701"/>
        <name val="Lucida Sans"/>
        <family val="2"/>
        <scheme val="minor"/>
      </font>
      <alignment horizontal="general" vertical="center" textRotation="0" wrapText="0" indent="0" justifyLastLine="0" shrinkToFit="0" readingOrder="0"/>
    </dxf>
    <dxf>
      <font>
        <strike val="0"/>
        <outline val="0"/>
        <shadow val="0"/>
        <u val="none"/>
        <vertAlign val="baseline"/>
        <sz val="12"/>
        <color theme="1" tint="0.24994659260841701"/>
      </font>
    </dxf>
    <dxf>
      <font>
        <strike val="0"/>
        <outline val="0"/>
        <shadow val="0"/>
        <u val="none"/>
        <vertAlign val="baseline"/>
        <sz val="12"/>
        <color theme="1" tint="0.24994659260841701"/>
      </font>
    </dxf>
    <dxf>
      <font>
        <strike val="0"/>
        <outline val="0"/>
        <shadow val="0"/>
        <u val="none"/>
        <vertAlign val="baseline"/>
        <sz val="12"/>
        <color theme="1" tint="0.24994659260841701"/>
        <name val="Rockwell"/>
        <family val="1"/>
        <scheme val="major"/>
      </fon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amily val="1"/>
      </font>
      <protection locked="0" hidden="0"/>
    </dxf>
    <dxf>
      <font>
        <strike val="0"/>
        <outline val="0"/>
        <shadow val="0"/>
        <u val="none"/>
        <vertAlign val="baseline"/>
        <sz val="12"/>
        <color theme="1" tint="0.24994659260841701"/>
        <family val="1"/>
      </font>
      <protection locked="0" hidden="0"/>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amily val="1"/>
      </font>
      <protection locked="0" hidden="0"/>
    </dxf>
    <dxf>
      <font>
        <strike val="0"/>
        <outline val="0"/>
        <shadow val="0"/>
        <u val="none"/>
        <vertAlign val="baseline"/>
        <sz val="12"/>
        <color theme="1" tint="0.24994659260841701"/>
        <family val="1"/>
      </font>
      <protection locked="0" hidden="0"/>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amily val="1"/>
      </font>
      <protection locked="0" hidden="0"/>
    </dxf>
    <dxf>
      <font>
        <strike val="0"/>
        <outline val="0"/>
        <shadow val="0"/>
        <u val="none"/>
        <vertAlign val="baseline"/>
        <sz val="12"/>
        <color theme="1" tint="0.24994659260841701"/>
        <family val="1"/>
      </font>
      <protection locked="0" hidden="0"/>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4"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amily val="1"/>
      </font>
      <protection locked="0" hidden="0"/>
    </dxf>
    <dxf>
      <font>
        <strike val="0"/>
        <outline val="0"/>
        <shadow val="0"/>
        <u val="none"/>
        <vertAlign val="baseline"/>
        <sz val="12"/>
        <color theme="1" tint="0.24994659260841701"/>
        <family val="1"/>
      </font>
      <protection locked="0" hidden="0"/>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font>
      <numFmt numFmtId="167" formatCode="&quot;£&quot;#,##0.00"/>
      <alignment horizontal="general" vertical="center" textRotation="0" wrapText="0" indent="0" justifyLastLine="0" shrinkToFit="0" readingOrder="0"/>
      <protection locked="0" hidden="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amily val="1"/>
      </font>
      <protection locked="0" hidden="0"/>
    </dxf>
    <dxf>
      <font>
        <strike val="0"/>
        <outline val="0"/>
        <shadow val="0"/>
        <u val="none"/>
        <vertAlign val="baseline"/>
        <sz val="12"/>
        <color theme="1" tint="0.24994659260841701"/>
        <family val="1"/>
      </font>
      <protection locked="0" hidden="0"/>
    </dxf>
    <dxf>
      <font>
        <b val="0"/>
        <i val="0"/>
        <strike val="0"/>
        <condense val="0"/>
        <extend val="0"/>
        <outline val="0"/>
        <shadow val="0"/>
        <u val="none"/>
        <vertAlign val="baseline"/>
        <sz val="12"/>
        <color theme="1" tint="0.24994659260841701"/>
        <name val="Rockwell"/>
        <family val="1"/>
        <scheme val="major"/>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strike val="0"/>
        <outline val="0"/>
        <shadow val="0"/>
        <u val="none"/>
        <vertAlign val="baseline"/>
        <sz val="12"/>
        <color theme="1" tint="0.24994659260841701"/>
        <name val="Lucida Sans"/>
        <family val="2"/>
        <scheme val="minor"/>
      </font>
      <numFmt numFmtId="167" formatCode="&quot;£&quot;#,##0.00"/>
      <alignment horizontal="general" vertical="center" textRotation="0" wrapText="0" indent="0" justifyLastLine="0" shrinkToFit="0" readingOrder="0"/>
      <protection locked="0" hidden="0"/>
    </dxf>
    <dxf>
      <font>
        <b/>
        <i val="0"/>
        <strike val="0"/>
        <condense val="0"/>
        <extend val="0"/>
        <outline val="0"/>
        <shadow val="0"/>
        <u val="none"/>
        <vertAlign val="baseline"/>
        <sz val="12"/>
        <color theme="1" tint="0.24994659260841701"/>
        <name val="Lucida Sans"/>
        <family val="2"/>
        <charset val="238"/>
        <scheme val="minor"/>
      </font>
      <alignment horizontal="general" vertical="center" textRotation="0" wrapText="0" indent="0" justifyLastLine="0" shrinkToFit="0" readingOrder="0"/>
      <protection locked="0" hidden="0"/>
    </dxf>
    <dxf>
      <font>
        <strike val="0"/>
        <outline val="0"/>
        <shadow val="0"/>
        <u val="none"/>
        <vertAlign val="baseline"/>
        <sz val="12"/>
        <color theme="1" tint="0.24994659260841701"/>
        <name val="Lucida Sans"/>
        <family val="2"/>
        <scheme val="minor"/>
      </font>
      <alignment horizontal="general" vertical="center" textRotation="0" wrapText="0" indent="0" justifyLastLine="0" shrinkToFit="0" readingOrder="0"/>
      <protection locked="0" hidden="0"/>
    </dxf>
    <dxf>
      <font>
        <strike val="0"/>
        <outline val="0"/>
        <shadow val="0"/>
        <u val="none"/>
        <vertAlign val="baseline"/>
        <sz val="12"/>
        <color theme="1" tint="0.24994659260841701"/>
        <family val="1"/>
      </font>
      <protection locked="0" hidden="0"/>
    </dxf>
    <dxf>
      <font>
        <strike val="0"/>
        <outline val="0"/>
        <shadow val="0"/>
        <u val="none"/>
        <vertAlign val="baseline"/>
        <sz val="12"/>
        <color theme="1" tint="0.24994659260841701"/>
        <family val="1"/>
      </font>
      <protection locked="0" hidden="0"/>
    </dxf>
    <dxf>
      <font>
        <strike val="0"/>
        <outline val="0"/>
        <shadow val="0"/>
        <u val="none"/>
        <vertAlign val="baseline"/>
        <sz val="12"/>
        <color theme="1" tint="0.24994659260841701"/>
        <name val="Rockwell"/>
        <family val="1"/>
        <scheme val="major"/>
      </font>
      <alignment horizontal="general" vertical="center" textRotation="0" wrapText="0" indent="0" justifyLastLine="0" shrinkToFit="0" readingOrder="0"/>
      <protection locked="0" hidden="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Light9" defaultPivotStyle="PivotStyleLight16">
    <tableStyle name="Address Book" pivot="0" count="5" xr9:uid="{00000000-0011-0000-FFFF-FFFF00000000}">
      <tableStyleElement type="wholeTable" dxfId="341"/>
      <tableStyleElement type="headerRow" dxfId="340"/>
      <tableStyleElement type="totalRow" dxfId="339"/>
      <tableStyleElement type="firstRowStripe" dxfId="338"/>
      <tableStyleElement type="secondRowStripe" dxfId="337"/>
    </tableStyle>
    <tableStyle name="Personal monthly budget" pivot="0" count="7" xr9:uid="{DF2684C2-C435-47FA-9646-E632C3AE8948}">
      <tableStyleElement type="wholeTable" dxfId="336"/>
      <tableStyleElement type="headerRow" dxfId="335"/>
      <tableStyleElement type="totalRow" dxfId="334"/>
      <tableStyleElement type="firstColumn" dxfId="333"/>
      <tableStyleElement type="lastColumn" dxfId="332"/>
      <tableStyleElement type="firstRowStripe" dxfId="331"/>
      <tableStyleElement type="firstColumnStripe" dxfId="3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215900</xdr:colOff>
      <xdr:row>4</xdr:row>
      <xdr:rowOff>171450</xdr:rowOff>
    </xdr:from>
    <xdr:ext cx="184731" cy="258469"/>
    <xdr:sp macro="" textlink="">
      <xdr:nvSpPr>
        <xdr:cNvPr id="2" name="TextBox 1">
          <a:extLst>
            <a:ext uri="{FF2B5EF4-FFF2-40B4-BE49-F238E27FC236}">
              <a16:creationId xmlns:a16="http://schemas.microsoft.com/office/drawing/2014/main" id="{1BBE6A2B-755B-41C0-8CA4-534390C27A8D}"/>
            </a:ext>
          </a:extLst>
        </xdr:cNvPr>
        <xdr:cNvSpPr txBox="1"/>
      </xdr:nvSpPr>
      <xdr:spPr>
        <a:xfrm>
          <a:off x="7747000" y="1720850"/>
          <a:ext cx="184731" cy="258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76200</xdr:colOff>
      <xdr:row>4</xdr:row>
      <xdr:rowOff>330200</xdr:rowOff>
    </xdr:from>
    <xdr:ext cx="3425233" cy="971550"/>
    <xdr:sp macro="" textlink="">
      <xdr:nvSpPr>
        <xdr:cNvPr id="3" name="TextBox 2">
          <a:extLst>
            <a:ext uri="{FF2B5EF4-FFF2-40B4-BE49-F238E27FC236}">
              <a16:creationId xmlns:a16="http://schemas.microsoft.com/office/drawing/2014/main" id="{D01FC5A3-3F30-444F-AFF2-4D72E32CC3A6}"/>
            </a:ext>
          </a:extLst>
        </xdr:cNvPr>
        <xdr:cNvSpPr txBox="1"/>
      </xdr:nvSpPr>
      <xdr:spPr>
        <a:xfrm>
          <a:off x="7607300" y="1879600"/>
          <a:ext cx="3425233" cy="9715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a:t>Insert</a:t>
          </a:r>
          <a:r>
            <a:rPr lang="en-GB" sz="1100" baseline="0"/>
            <a:t> any agreed emergency contingency here</a:t>
          </a:r>
          <a:endParaRPr lang="en-GB" sz="1100"/>
        </a:p>
      </xdr:txBody>
    </xdr:sp>
    <xdr:clientData/>
  </xdr:oneCellAnchor>
  <xdr:twoCellAnchor>
    <xdr:from>
      <xdr:col>4</xdr:col>
      <xdr:colOff>1130300</xdr:colOff>
      <xdr:row>4</xdr:row>
      <xdr:rowOff>336550</xdr:rowOff>
    </xdr:from>
    <xdr:to>
      <xdr:col>6</xdr:col>
      <xdr:colOff>101600</xdr:colOff>
      <xdr:row>5</xdr:row>
      <xdr:rowOff>50800</xdr:rowOff>
    </xdr:to>
    <xdr:cxnSp macro="">
      <xdr:nvCxnSpPr>
        <xdr:cNvPr id="14" name="Straight Arrow Connector 13">
          <a:extLst>
            <a:ext uri="{FF2B5EF4-FFF2-40B4-BE49-F238E27FC236}">
              <a16:creationId xmlns:a16="http://schemas.microsoft.com/office/drawing/2014/main" id="{A11F1031-5E14-43F8-BAEC-468C5FCDD931}"/>
            </a:ext>
          </a:extLst>
        </xdr:cNvPr>
        <xdr:cNvCxnSpPr/>
      </xdr:nvCxnSpPr>
      <xdr:spPr>
        <a:xfrm flipH="1" flipV="1">
          <a:off x="7219950" y="1885950"/>
          <a:ext cx="412750" cy="82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38100</xdr:colOff>
      <xdr:row>3</xdr:row>
      <xdr:rowOff>19050</xdr:rowOff>
    </xdr:from>
    <xdr:ext cx="2074863" cy="364202"/>
    <xdr:sp macro="" textlink="">
      <xdr:nvSpPr>
        <xdr:cNvPr id="16" name="TextBox 15">
          <a:extLst>
            <a:ext uri="{FF2B5EF4-FFF2-40B4-BE49-F238E27FC236}">
              <a16:creationId xmlns:a16="http://schemas.microsoft.com/office/drawing/2014/main" id="{1D9F4AC1-2755-4DFD-B167-D595732D6316}"/>
            </a:ext>
          </a:extLst>
        </xdr:cNvPr>
        <xdr:cNvSpPr txBox="1"/>
      </xdr:nvSpPr>
      <xdr:spPr>
        <a:xfrm>
          <a:off x="254000" y="1257300"/>
          <a:ext cx="2074863" cy="364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800"/>
            <a:t>SUMMARY TABLE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95250</xdr:colOff>
      <xdr:row>2</xdr:row>
      <xdr:rowOff>19050</xdr:rowOff>
    </xdr:from>
    <xdr:ext cx="2540000" cy="334002"/>
    <xdr:sp macro="" textlink="">
      <xdr:nvSpPr>
        <xdr:cNvPr id="2" name="TextBox 1">
          <a:extLst>
            <a:ext uri="{FF2B5EF4-FFF2-40B4-BE49-F238E27FC236}">
              <a16:creationId xmlns:a16="http://schemas.microsoft.com/office/drawing/2014/main" id="{1D82BAE6-DA18-452C-997D-316E75413637}"/>
            </a:ext>
          </a:extLst>
        </xdr:cNvPr>
        <xdr:cNvSpPr txBox="1"/>
      </xdr:nvSpPr>
      <xdr:spPr>
        <a:xfrm>
          <a:off x="311150" y="1098550"/>
          <a:ext cx="2540000" cy="3340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600"/>
            <a:t>Summary Table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12:E23" totalsRowCount="1" headerRowDxfId="329" dataDxfId="328" totalsRowDxfId="327">
  <autoFilter ref="B12:E22" xr:uid="{00000000-0009-0000-0100-000001000000}">
    <filterColumn colId="0" hiddenButton="1"/>
    <filterColumn colId="1" hiddenButton="1"/>
    <filterColumn colId="2" hiddenButton="1"/>
    <filterColumn colId="3" hiddenButton="1"/>
  </autoFilter>
  <tableColumns count="4">
    <tableColumn id="1" xr3:uid="{00000000-0010-0000-0000-000001000000}" name="Staffing " totalsRowLabel="Subtotal" dataDxfId="326" totalsRowDxfId="325"/>
    <tableColumn id="2" xr3:uid="{00000000-0010-0000-0000-000002000000}" name="Additional Cost" dataDxfId="324" totalsRowDxfId="323"/>
    <tableColumn id="3" xr3:uid="{00000000-0010-0000-0000-000003000000}" name="Saving" dataDxfId="322" totalsRowDxfId="321"/>
    <tableColumn id="4" xr3:uid="{00000000-0010-0000-0000-000004000000}" name="Nett cost/saving" totalsRowFunction="sum" dataDxfId="320" totalsRowDxfId="319">
      <calculatedColumnFormula>Housing[[#This Row],[Additional Cost]]-Housing[[#This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Housing Costs in this table. Difference is auto calcul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D2F457-B94F-442D-8051-F5BA9B10553F}" name="Food29" displayName="Food29" ref="B47:E57" totalsRowCount="1" headerRowDxfId="230" dataDxfId="229" totalsRowDxfId="228">
  <autoFilter ref="B47:E56" xr:uid="{E858FF43-76E4-4499-B7C2-56DD9FC9A0EE}"/>
  <tableColumns count="4">
    <tableColumn id="1" xr3:uid="{7B7D5CB8-AAC3-4596-864E-23A35284EE80}" name="Supplies and services _non-educ." totalsRowLabel="Subtotal" dataDxfId="227" totalsRowDxfId="226"/>
    <tableColumn id="2" xr3:uid="{DBA97D7A-713F-4FFF-AAD7-3CC70D21CD75}" name="Additional Cost" dataDxfId="225" totalsRowDxfId="224"/>
    <tableColumn id="3" xr3:uid="{4B3D0A2A-85F7-47FD-B183-FC785FD0093E}" name="Saving" dataDxfId="223" totalsRowDxfId="222"/>
    <tableColumn id="4" xr3:uid="{FDAAE7FB-DBD1-4C9E-833D-C71A3ED94E5E}" name="Nett cost/saving" totalsRowFunction="sum" dataDxfId="221" totalsRowDxfId="220">
      <calculatedColumnFormula>Food29[[#This Row],[Additional Cost]]-Food29[[#This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Food Costs in this table. Difference is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B6B1205-33F0-481F-B825-B35D961B0DFF}" name="Pets30" displayName="Pets30" ref="B59:E65" totalsRowCount="1" headerRowDxfId="219" dataDxfId="218" totalsRowDxfId="217">
  <autoFilter ref="B59:E64" xr:uid="{16AA5605-167E-4F41-811B-C54D51EAE69A}"/>
  <tableColumns count="4">
    <tableColumn id="1" xr3:uid="{E071F802-2EC1-4FA2-B7AA-27F4014910D5}" name="Trips " totalsRowLabel="Subtotal" dataDxfId="216" totalsRowDxfId="215"/>
    <tableColumn id="2" xr3:uid="{4FDE6A25-A369-4679-B78D-2BB1724A749B}" name="Column1" dataDxfId="214" totalsRowDxfId="213"/>
    <tableColumn id="3" xr3:uid="{8F16D71B-D70D-4A0A-8658-1673AE61DAA5}" name="Column2" dataDxfId="212" totalsRowDxfId="211"/>
    <tableColumn id="4" xr3:uid="{B0940FDA-194F-4BC0-BFD0-D98E55E8F11B}" name="Cost / receipt" totalsRowFunction="sum" dataDxfId="210" totalsRowDxfId="209">
      <calculatedColumnFormula>Pets30[[#This Row],[Column1]]-Pets30[[#This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B0F038D-A75C-4C1D-AF4E-74D36EB905FB}" name="Pets431" displayName="Pets431" ref="B67:E71" totalsRowCount="1" headerRowDxfId="208" dataDxfId="207" totalsRowDxfId="206">
  <autoFilter ref="B67:E70" xr:uid="{4394ED0E-BD5C-4AED-AD12-9E4D595CAE9F}"/>
  <tableColumns count="4">
    <tableColumn id="1" xr3:uid="{9D694A87-DB4A-4E29-A9D6-1B866D5AEF6D}" name="Income outside grant funding" totalsRowLabel="Subtotal" dataDxfId="205" totalsRowDxfId="204"/>
    <tableColumn id="2" xr3:uid="{B860CBDA-32C7-4A79-8152-7E2CE4006ADA}" name="Column1" dataDxfId="203" totalsRowDxfId="202"/>
    <tableColumn id="3" xr3:uid="{985FB5B5-285C-4D59-870E-82B2EB94210C}" name="Column2" dataDxfId="201" totalsRowDxfId="200"/>
    <tableColumn id="4" xr3:uid="{9956E9DB-AC2E-43EE-BA05-E7CE2C2C9302}" name="Cost " totalsRowFunction="sum" dataDxfId="199" totalsRowDxfId="198">
      <calculatedColumnFormula>Pets431[[#This Row],[Column1]]-Pets431[[#This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F738DF5-6EEE-451C-8FF4-61F57FF2642E}" name="Housing2638" displayName="Housing2638" ref="B12:E23" totalsRowCount="1" headerRowDxfId="197" dataDxfId="196" totalsRowDxfId="195">
  <autoFilter ref="B12:E22" xr:uid="{E8DF6B76-5ED3-4F6C-9DBA-6C965967355E}"/>
  <tableColumns count="4">
    <tableColumn id="1" xr3:uid="{5916FCD2-8D09-4B1E-AF8F-C65ED0199B57}" name="Staffing " totalsRowLabel="Subtotal" dataDxfId="194" totalsRowDxfId="193"/>
    <tableColumn id="2" xr3:uid="{C3584720-0A5D-46FD-B540-7979CF19532B}" name="Additional Cost" dataDxfId="192" totalsRowDxfId="191"/>
    <tableColumn id="3" xr3:uid="{AC98B0A8-CB3E-43C6-AB3A-DA15B5D4590E}" name="Saving" dataDxfId="190" totalsRowDxfId="189"/>
    <tableColumn id="4" xr3:uid="{087E39C1-CA12-4A6A-9394-8CA330BD9797}" name="Nett cost/saving" totalsRowFunction="sum" dataDxfId="188" totalsRowDxfId="187">
      <calculatedColumnFormula>Housing2638[[#This Row],[Additional Cost]]-Housing2638[[#This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Housing Costs in this table. Difference is auto calculated"/>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A72331B-9B8A-4484-B92B-1A76C9A01A61}" name="Transportation2739" displayName="Transportation2739" ref="B25:E35" totalsRowCount="1" headerRowDxfId="186" dataDxfId="185" totalsRowDxfId="184">
  <autoFilter ref="B25:E34" xr:uid="{98CB1411-79A8-462A-B483-DD78A0C2FEEB}"/>
  <tableColumns count="4">
    <tableColumn id="1" xr3:uid="{2D2148C7-C5C0-42BF-878F-65DF2FDBE2E1}" name="Premises" totalsRowLabel="Subtotal" dataDxfId="183" totalsRowDxfId="182"/>
    <tableColumn id="2" xr3:uid="{8925AEBE-7F78-4C99-B149-F0AF8B5564E4}" name="Additional Cost" dataDxfId="181" totalsRowDxfId="180"/>
    <tableColumn id="3" xr3:uid="{6143B9EC-66B7-4080-9523-B18A37560B93}" name="  Saving" dataDxfId="179" totalsRowDxfId="178"/>
    <tableColumn id="4" xr3:uid="{B769CC89-EF05-49CE-91F1-F32B8A74F21A}" name="Nett cost/saving" totalsRowFunction="sum" dataDxfId="177" totalsRowDxfId="176">
      <calculatedColumnFormula>Transportation2739[[#This Row],[Additional Cost]]-Transportation2739[[#This Row],[  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Transportation Costs in this table. Difference is auto calculated"/>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9F019560-C83B-41F4-A591-4E77E6DC285B}" name="Insurance2840" displayName="Insurance2840" ref="B37:E45" totalsRowCount="1" headerRowDxfId="175" dataDxfId="174" totalsRowDxfId="173">
  <autoFilter ref="B37:E44" xr:uid="{1A103CF6-9C1E-431C-9D6F-10A6D721C678}"/>
  <tableColumns count="4">
    <tableColumn id="1" xr3:uid="{E01E4AA8-2E9E-44CE-A0AA-A10EB25933D3}" name="Supplies and services_ educational" totalsRowLabel="Subtotal" dataDxfId="172" totalsRowDxfId="171"/>
    <tableColumn id="2" xr3:uid="{9A5A2330-4E45-48CB-8FE2-82A69283C548}" name="Additional cost" dataDxfId="170" totalsRowDxfId="169"/>
    <tableColumn id="3" xr3:uid="{4463EEF2-2459-4016-9990-564BD374576E}" name="Saving" dataDxfId="168" totalsRowDxfId="167"/>
    <tableColumn id="4" xr3:uid="{1516FCE2-9D60-4F00-B6DD-C11CC70848AE}" name="Nett cost/saving" totalsRowFunction="sum" dataDxfId="166" totalsRowDxfId="165">
      <calculatedColumnFormula>Insurance2840[[#This Row],[Additional cost]]-Insurance2840[[#This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Insurance Costs in this table. Difference is auto calculated"/>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3A1AB8FA-F16B-490F-9446-B0C179960DD7}" name="Food2941" displayName="Food2941" ref="B47:E57" totalsRowCount="1" headerRowDxfId="164" dataDxfId="163" totalsRowDxfId="162">
  <autoFilter ref="B47:E56" xr:uid="{80B1C311-FBA3-4E5D-89DF-BC523ABDCB57}"/>
  <tableColumns count="4">
    <tableColumn id="1" xr3:uid="{434BEE16-3AB5-4610-A9B4-4439B007D4F4}" name="Supplies and services _non-educ." totalsRowLabel="Subtotal" dataDxfId="161" totalsRowDxfId="160"/>
    <tableColumn id="2" xr3:uid="{E3BE7A31-A98F-4EF4-BFBE-8BC5608892E6}" name="Additional Cost" dataDxfId="159" totalsRowDxfId="158"/>
    <tableColumn id="3" xr3:uid="{B1EFE73E-52D5-4B4A-8AFE-35C5D311C927}" name="Saving" dataDxfId="157" totalsRowDxfId="156"/>
    <tableColumn id="4" xr3:uid="{01F8C656-23CF-4A14-99EE-38D3B4CCBFB5}" name="Nett cost/saving" totalsRowFunction="sum" dataDxfId="155" totalsRowDxfId="154">
      <calculatedColumnFormula>Food2941[[#This Row],[Additional Cost]]-Food2941[[#This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Food Costs in this table. Difference is auto calculated"/>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E080737E-3292-4089-BBDF-8FD55E7CCBD6}" name="Pets3042" displayName="Pets3042" ref="B59:E65" totalsRowCount="1" headerRowDxfId="153" dataDxfId="152" totalsRowDxfId="151">
  <autoFilter ref="B59:E64" xr:uid="{EEB4491A-7544-43C9-B2CA-81B20D162328}"/>
  <tableColumns count="4">
    <tableColumn id="1" xr3:uid="{D0C0409C-49C7-40D9-A1C6-FAEF8863B2F4}" name="Trips " totalsRowLabel="Subtotal" dataDxfId="150" totalsRowDxfId="149"/>
    <tableColumn id="2" xr3:uid="{1F63873D-FC76-4B7F-AE2C-DEAEECD0D89C}" name="Column1" dataDxfId="148" totalsRowDxfId="147"/>
    <tableColumn id="3" xr3:uid="{F3817DCC-69DC-43E4-A237-D847ECC433B5}" name="Column2" dataDxfId="146" totalsRowDxfId="145"/>
    <tableColumn id="4" xr3:uid="{8D125227-8C83-4F4C-85C9-1267D2B55056}" name="Cost / receipt" totalsRowFunction="sum" dataDxfId="144" totalsRowDxfId="143">
      <calculatedColumnFormula>Pets3042[[#This Row],[Column1]]-Pets3042[[#This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D09A835-0930-4262-A896-3F66F0D0A8E5}" name="Pets43143" displayName="Pets43143" ref="B67:E71" totalsRowCount="1" headerRowDxfId="142" dataDxfId="141" totalsRowDxfId="140">
  <autoFilter ref="B67:E70" xr:uid="{2AA07EA1-0936-41FC-A44E-FCFDF2915B92}"/>
  <tableColumns count="4">
    <tableColumn id="1" xr3:uid="{1ACC5BF8-8463-49C5-9402-6B239C380404}" name="Income outside grant funding " totalsRowLabel="Subtotal" dataDxfId="139" totalsRowDxfId="138"/>
    <tableColumn id="2" xr3:uid="{B4ABC87B-674F-4278-B137-BDC7A9A388E7}" name="Column1" dataDxfId="137" totalsRowDxfId="136"/>
    <tableColumn id="3" xr3:uid="{6AEAC1BF-5F46-4D84-8314-8F961080F7D3}" name="Column2" dataDxfId="135" totalsRowDxfId="134"/>
    <tableColumn id="4" xr3:uid="{E21B847B-5AA7-4DF8-B995-364B29E7E822}" name="Cost " totalsRowFunction="sum" dataDxfId="133" totalsRowDxfId="132">
      <calculatedColumnFormula>Pets43143[[#This Row],[Column1]]-Pets43143[[#This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DDB8748-8E94-42D4-9FA5-1A191CE23B20}" name="Housing263850" displayName="Housing263850" ref="B12:E23" totalsRowCount="1" headerRowDxfId="131" dataDxfId="130" totalsRowDxfId="129">
  <autoFilter ref="B12:E22" xr:uid="{BBA20F27-FB95-4DBF-B92C-2791957F2D4E}"/>
  <tableColumns count="4">
    <tableColumn id="1" xr3:uid="{D9048CAE-2F29-4584-AB0D-934AF1072FCE}" name="Staffing " totalsRowLabel="Subtotal" dataDxfId="128" totalsRowDxfId="127"/>
    <tableColumn id="2" xr3:uid="{4D16A863-900A-443F-A1F9-85702EA30D98}" name="Additional Cost" dataDxfId="126" totalsRowDxfId="125"/>
    <tableColumn id="3" xr3:uid="{80BBBCB4-A9A8-429E-9997-64BF2227FAF2}" name="Saving" dataDxfId="124" totalsRowDxfId="123"/>
    <tableColumn id="4" xr3:uid="{59E308E7-D1B2-4776-B354-812321391766}" name="Nett cost/saving" totalsRowFunction="sum" dataDxfId="122" totalsRowDxfId="121">
      <calculatedColumnFormula>Housing263850[[#This Row],[Additional Cost]]-Housing263850[[#This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Housing Costs in this table. Difference is auto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ransportation" displayName="Transportation" ref="B25:E35" totalsRowCount="1" headerRowDxfId="318" dataDxfId="317" totalsRowDxfId="316">
  <autoFilter ref="B25:E34" xr:uid="{00000000-0009-0000-0100-000004000000}">
    <filterColumn colId="0" hiddenButton="1"/>
    <filterColumn colId="1" hiddenButton="1"/>
    <filterColumn colId="2" hiddenButton="1"/>
    <filterColumn colId="3" hiddenButton="1"/>
  </autoFilter>
  <tableColumns count="4">
    <tableColumn id="1" xr3:uid="{00000000-0010-0000-0300-000001000000}" name="Premises" totalsRowLabel="Subtotal" dataDxfId="315" totalsRowDxfId="314"/>
    <tableColumn id="2" xr3:uid="{00000000-0010-0000-0300-000002000000}" name="Additional Cost" dataDxfId="313" totalsRowDxfId="312"/>
    <tableColumn id="3" xr3:uid="{00000000-0010-0000-0300-000003000000}" name="  Saving" dataDxfId="311" totalsRowDxfId="310"/>
    <tableColumn id="4" xr3:uid="{00000000-0010-0000-0300-000004000000}" name="Nett cost/saving" totalsRowFunction="sum" dataDxfId="309" totalsRowDxfId="308">
      <calculatedColumnFormula>Transportation[[#This Row],[Additional Cost]]-Transportation[[#This Row],[  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Transportation Costs in this table. Difference is auto calculated"/>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ACAE763-5DFE-4742-AE7B-CBC0E0054F67}" name="Transportation273951" displayName="Transportation273951" ref="B25:E35" totalsRowCount="1" headerRowDxfId="120" dataDxfId="119" totalsRowDxfId="118">
  <autoFilter ref="B25:E34" xr:uid="{D64A0275-9EFD-4745-A134-33E23139A0A9}"/>
  <tableColumns count="4">
    <tableColumn id="1" xr3:uid="{9735766F-61E0-4A9A-9CCC-1E5AE0FA3033}" name="Premises" totalsRowLabel="Subtotal" dataDxfId="117" totalsRowDxfId="116"/>
    <tableColumn id="2" xr3:uid="{C8FD9EC7-50E9-424B-8727-7774A9508F1A}" name="Additional Cost" dataDxfId="115" totalsRowDxfId="114"/>
    <tableColumn id="3" xr3:uid="{BF4968A7-0B4A-4677-9A04-E419F3270581}" name="  Saving" dataDxfId="113" totalsRowDxfId="112"/>
    <tableColumn id="4" xr3:uid="{C8221F63-15A0-4AAB-8A5F-518DB5B86B49}" name="Nett cost/saving" totalsRowFunction="sum" dataDxfId="111" totalsRowDxfId="110">
      <calculatedColumnFormula>Transportation273951[[#This Row],[Additional Cost]]-Transportation273951[[#This Row],[  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Transportation Costs in this table. Difference is auto calculated"/>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907A003D-275E-4CB2-8407-CB31981ED707}" name="Insurance284052" displayName="Insurance284052" ref="B37:E45" totalsRowCount="1" headerRowDxfId="109" dataDxfId="108" totalsRowDxfId="107">
  <autoFilter ref="B37:E44" xr:uid="{34F4E8C6-0E6D-4B03-8CB3-351AC9CE7C20}"/>
  <tableColumns count="4">
    <tableColumn id="1" xr3:uid="{9D8B757E-183E-41E5-8C6D-EF3D952CD7E4}" name="Supplies and services_ educational" totalsRowLabel="Subtotal" dataDxfId="106" totalsRowDxfId="105"/>
    <tableColumn id="2" xr3:uid="{D30800A6-0B12-4931-846E-4BDB62899DC8}" name="Additional cost" dataDxfId="104" totalsRowDxfId="103"/>
    <tableColumn id="3" xr3:uid="{7B494D67-09B3-4BD0-A010-0E3085EC9E52}" name="Saving" dataDxfId="102" totalsRowDxfId="101"/>
    <tableColumn id="4" xr3:uid="{F2B2B5E6-B818-4B6F-8536-0E0A534F5560}" name="Nett cost/saving" totalsRowFunction="sum" dataDxfId="100" totalsRowDxfId="99">
      <calculatedColumnFormula>Insurance284052[[#This Row],[Additional cost]]-Insurance284052[[#This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Insurance Costs in this table. Difference is auto calculated"/>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EBBED519-4973-4CA3-AE3A-557C0756B211}" name="Food294153" displayName="Food294153" ref="B47:E57" totalsRowCount="1" headerRowDxfId="98" dataDxfId="97" totalsRowDxfId="96">
  <autoFilter ref="B47:E56" xr:uid="{B2D44BEF-44B1-45E6-8CEF-5F9D67E966F3}"/>
  <tableColumns count="4">
    <tableColumn id="1" xr3:uid="{BC5D1CD1-5DC0-4A8F-B4FA-F9F134BB75B3}" name="Supplies and services _non-educ." totalsRowLabel="Subtotal" dataDxfId="95" totalsRowDxfId="94"/>
    <tableColumn id="2" xr3:uid="{FA267D7B-FC9C-4CB1-AADF-C5D0E87C414C}" name="Additional Cost" dataDxfId="93" totalsRowDxfId="92"/>
    <tableColumn id="3" xr3:uid="{FB1CF48F-2167-4C43-8C57-1070ABE17ECE}" name="Saving" dataDxfId="91" totalsRowDxfId="90"/>
    <tableColumn id="4" xr3:uid="{95E254F8-8C31-441A-831D-CD0A5EEFB6B0}" name="Nett cost/saving" totalsRowFunction="sum" dataDxfId="89" totalsRowDxfId="88">
      <calculatedColumnFormula>Food294153[[#This Row],[Additional Cost]]-Food294153[[#This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Food Costs in this table. Difference is auto calculated"/>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5082545B-3F68-42C1-8795-5423F0145362}" name="Pets304254" displayName="Pets304254" ref="B59:E65" totalsRowCount="1" headerRowDxfId="87" dataDxfId="86" totalsRowDxfId="85">
  <autoFilter ref="B59:E64" xr:uid="{167B4BCB-9698-44AC-91D2-980C5EF5B573}"/>
  <tableColumns count="4">
    <tableColumn id="1" xr3:uid="{0D6E7EFC-6BA7-4D19-AED7-1EF653BF7FBC}" name="Trips " totalsRowLabel="Subtotal" dataDxfId="84" totalsRowDxfId="83"/>
    <tableColumn id="2" xr3:uid="{704FFC06-CEF2-4C65-8879-D4894FEA79CC}" name="Column1" dataDxfId="82" totalsRowDxfId="81"/>
    <tableColumn id="3" xr3:uid="{55ECF6FA-CBB5-4C84-8E5D-9116B6844119}" name="Column2" dataDxfId="80" totalsRowDxfId="79"/>
    <tableColumn id="4" xr3:uid="{C5D0DF1C-2643-4FA6-A988-A1722C2A88F6}" name="Cost / receipt" totalsRowFunction="sum" dataDxfId="78" totalsRowDxfId="77">
      <calculatedColumnFormula>Pets304254[[#This Row],[Column1]]-Pets304254[[#This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ED25CD59-71FD-4C06-BA9C-4EEF7E056927}" name="Pets4314355" displayName="Pets4314355" ref="B67:E71" totalsRowCount="1" headerRowDxfId="76" dataDxfId="75" totalsRowDxfId="74">
  <autoFilter ref="B67:E70" xr:uid="{1DA056C5-9FE4-46E7-AD0A-985B51B08564}"/>
  <tableColumns count="4">
    <tableColumn id="1" xr3:uid="{1917ABFD-EFCD-44B7-B335-CB16B061EBB2}" name="Income outside grant funding " totalsRowLabel="Subtotal" dataDxfId="73" totalsRowDxfId="72"/>
    <tableColumn id="2" xr3:uid="{4C5D049E-DB60-4F1D-A871-8107F0B7A26F}" name="Column1" dataDxfId="71" totalsRowDxfId="70"/>
    <tableColumn id="3" xr3:uid="{2EF0A63F-B2DA-434B-A4FA-5CCC5CF7057D}" name="Column2" dataDxfId="69" totalsRowDxfId="68"/>
    <tableColumn id="4" xr3:uid="{CA04FC48-E2F3-44FB-92C2-D2ED0AC653CF}" name="Cost " totalsRowFunction="sum" dataDxfId="67" totalsRowDxfId="66">
      <calculatedColumnFormula>Pets4314355[[#This Row],[Column1]]-Pets4314355[[#This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2A27CDB6-20AC-46D5-A75D-E90A993D6C52}" name="Housing26385062" displayName="Housing26385062" ref="B12:E23" totalsRowCount="1" headerRowDxfId="65" dataDxfId="64" totalsRowDxfId="63">
  <autoFilter ref="B12:E22" xr:uid="{6F0BF780-CF2F-4F6F-871A-52769F9D5BA4}"/>
  <tableColumns count="4">
    <tableColumn id="1" xr3:uid="{4D7F3F46-895D-469A-B4A5-A2612EE381C0}" name="Staffing " totalsRowLabel="Subtotal" dataDxfId="62" totalsRowDxfId="61"/>
    <tableColumn id="2" xr3:uid="{6791353D-33A3-4FF9-B35C-F2C2BFF6C4B0}" name="Additional Cost" dataDxfId="60" totalsRowDxfId="59"/>
    <tableColumn id="3" xr3:uid="{1F5C0A28-84B0-4A03-887E-BF481F1EF207}" name="Saving" dataDxfId="58" totalsRowDxfId="57"/>
    <tableColumn id="4" xr3:uid="{43C41F38-5570-4376-B17F-E34C0621ECE1}" name="Nett cost/saving" totalsRowFunction="sum" dataDxfId="56" totalsRowDxfId="55">
      <calculatedColumnFormula>Housing26385062[[#This Row],[Additional Cost]]-Housing26385062[[#This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Housing Costs in this table. Difference is auto calculated"/>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B222DAA0-1ABC-430A-A160-EABF39887FF6}" name="Transportation27395163" displayName="Transportation27395163" ref="B25:E35" totalsRowCount="1" headerRowDxfId="54" dataDxfId="53" totalsRowDxfId="52">
  <autoFilter ref="B25:E34" xr:uid="{5579EACF-26CF-46F0-BC52-9640D6819455}"/>
  <tableColumns count="4">
    <tableColumn id="1" xr3:uid="{D0FD46D5-7146-4D3E-8523-289C565B4807}" name="Premises" totalsRowLabel="Subtotal" dataDxfId="51" totalsRowDxfId="50"/>
    <tableColumn id="2" xr3:uid="{1AFC85B4-5550-44F9-8905-C70F784D2427}" name="Additional Cost" dataDxfId="49" totalsRowDxfId="48"/>
    <tableColumn id="3" xr3:uid="{BD9541A1-599D-4A46-9070-3E47A479285E}" name="  Saving" dataDxfId="47" totalsRowDxfId="46"/>
    <tableColumn id="4" xr3:uid="{949E46A7-4040-494E-8B59-1D3C3FF48BA2}" name="Nett cost/saving" totalsRowFunction="sum" dataDxfId="45" totalsRowDxfId="44">
      <calculatedColumnFormula>Transportation27395163[[#This Row],[Additional Cost]]-Transportation27395163[[#This Row],[  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Transportation Costs in this table. Difference is auto calculated"/>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CE367042-09AB-41DF-8EFE-8B0807719E32}" name="Insurance28405264" displayName="Insurance28405264" ref="B37:E45" totalsRowCount="1" headerRowDxfId="43" dataDxfId="42" totalsRowDxfId="41">
  <autoFilter ref="B37:E44" xr:uid="{91E14E57-7375-4C1F-A25C-EADC3F42F654}"/>
  <tableColumns count="4">
    <tableColumn id="1" xr3:uid="{950FB73F-5439-4664-AF2B-2EB2FE715E9D}" name="Supplies and services_ educational" totalsRowLabel="Subtotal" dataDxfId="40" totalsRowDxfId="39"/>
    <tableColumn id="2" xr3:uid="{1B1C71EB-D638-46AB-86AB-2F5A5994501F}" name="Additional cost" dataDxfId="38" totalsRowDxfId="37"/>
    <tableColumn id="3" xr3:uid="{F5A66088-D2E4-40C9-BDC1-097840ABE2A0}" name="Saving" dataDxfId="36" totalsRowDxfId="35"/>
    <tableColumn id="4" xr3:uid="{F949B139-3AC0-48C5-B7F5-F54502C4DECD}" name="Nett cost/saving" totalsRowFunction="sum" dataDxfId="34" totalsRowDxfId="33">
      <calculatedColumnFormula>Insurance28405264[[#This Row],[Additional cost]]-Insurance28405264[[#This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Insurance Costs in this table. Difference is auto calculated"/>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94EABA29-ACE9-4BA1-88BA-FFA7E1C47B2C}" name="Food29415365" displayName="Food29415365" ref="B47:E57" totalsRowCount="1" headerRowDxfId="32" dataDxfId="31" totalsRowDxfId="30">
  <autoFilter ref="B47:E56" xr:uid="{0D9530A2-27FE-4D6A-AE91-72076022E6A7}"/>
  <tableColumns count="4">
    <tableColumn id="1" xr3:uid="{7B2954C4-760E-45B1-952E-4FDE13575740}" name="Supplies and services _non-educ." totalsRowLabel="Subtotal" dataDxfId="29" totalsRowDxfId="28"/>
    <tableColumn id="2" xr3:uid="{7B69E22E-E393-4FB9-AAA8-5DD81B411D2A}" name="Additional Cost" dataDxfId="27" totalsRowDxfId="26"/>
    <tableColumn id="3" xr3:uid="{0570859D-992A-400D-BEF4-0732FF7CEA77}" name="Saving" dataDxfId="25" totalsRowDxfId="24"/>
    <tableColumn id="4" xr3:uid="{8E2DF8ED-F1D6-412E-8F1B-CE941E5600E1}" name="Nett cost/saving" totalsRowFunction="sum" dataDxfId="23" totalsRowDxfId="22">
      <calculatedColumnFormula>Food29415365[[#This Row],[Additional Cost]]-Food29415365[[#This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Food Costs in this table. Difference is auto calculated"/>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A3AF4FB1-634A-453A-8CD6-C92E2255998F}" name="Pets30425466" displayName="Pets30425466" ref="B59:E65" totalsRowCount="1" headerRowDxfId="21" dataDxfId="20" totalsRowDxfId="19">
  <autoFilter ref="B59:E64" xr:uid="{D8C3C2AD-F379-498F-96DC-05E63DF3ADCA}"/>
  <tableColumns count="4">
    <tableColumn id="1" xr3:uid="{9BA131DA-36DD-43E8-BF3D-49A0132EC66C}" name="Trips " totalsRowLabel="Subtotal" dataDxfId="18" totalsRowDxfId="17"/>
    <tableColumn id="2" xr3:uid="{E5F3CD6E-6D03-4C6C-80A2-61B9438D17BC}" name="Column1" dataDxfId="16" totalsRowDxfId="15"/>
    <tableColumn id="3" xr3:uid="{2B85C547-D84F-44DA-AC86-763FCD35EAA4}" name="Column2" dataDxfId="14" totalsRowDxfId="13"/>
    <tableColumn id="4" xr3:uid="{E9638655-9628-490A-931C-AEC2D732A049}" name="Cost / receipt" totalsRowFunction="sum" dataDxfId="12" totalsRowDxfId="11">
      <calculatedColumnFormula>Pets30425466[[#This Row],[Column1]]-Pets30425466[[#This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Insurance" displayName="Insurance" ref="B37:E45" totalsRowCount="1" headerRowDxfId="307" dataDxfId="306" totalsRowDxfId="305">
  <autoFilter ref="B37:E44" xr:uid="{00000000-0009-0000-0100-000005000000}">
    <filterColumn colId="0" hiddenButton="1"/>
    <filterColumn colId="1" hiddenButton="1"/>
    <filterColumn colId="2" hiddenButton="1"/>
    <filterColumn colId="3" hiddenButton="1"/>
  </autoFilter>
  <tableColumns count="4">
    <tableColumn id="1" xr3:uid="{00000000-0010-0000-0400-000001000000}" name="Supplies and services_ educational" totalsRowLabel="Subtotal" dataDxfId="304" totalsRowDxfId="303"/>
    <tableColumn id="2" xr3:uid="{00000000-0010-0000-0400-000002000000}" name="Additional cost" dataDxfId="302" totalsRowDxfId="301"/>
    <tableColumn id="3" xr3:uid="{00000000-0010-0000-0400-000003000000}" name="Saving" dataDxfId="300" totalsRowDxfId="299"/>
    <tableColumn id="4" xr3:uid="{00000000-0010-0000-0400-000004000000}" name="Nett cost/saving" totalsRowFunction="sum" dataDxfId="298" totalsRowDxfId="297">
      <calculatedColumnFormula>Insurance[[#This Row],[Additional cost]]-Insurance[[#This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Insurance Costs in this table. Difference is auto calculated"/>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B538C715-C8C8-4498-B728-BA241EC3C7B3}" name="Pets431435567" displayName="Pets431435567" ref="B67:E71" totalsRowCount="1" headerRowDxfId="10" dataDxfId="9" totalsRowDxfId="8">
  <autoFilter ref="B67:E70" xr:uid="{72DBEF37-2797-49F6-B1B1-51005A720DF5}"/>
  <tableColumns count="4">
    <tableColumn id="1" xr3:uid="{70291BB3-67CE-4207-90DF-856D38F98E43}" name="Income outside grant funding" totalsRowLabel="Subtotal" dataDxfId="7" totalsRowDxfId="6"/>
    <tableColumn id="2" xr3:uid="{868BEF62-B35F-463E-A19F-AEC97A287FC2}" name="Column1" dataDxfId="5" totalsRowDxfId="4"/>
    <tableColumn id="3" xr3:uid="{19BA4746-D29A-4701-8F3F-2C947B50A821}" name="Column2" dataDxfId="3" totalsRowDxfId="2"/>
    <tableColumn id="4" xr3:uid="{8BC6294C-D65B-43B0-8222-ECF9A700E9CC}" name="Cost " totalsRowFunction="sum" dataDxfId="1" totalsRowDxfId="0">
      <calculatedColumnFormula>Pets431435567[[#This Row],[Column1]]-Pets431435567[[#This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Food" displayName="Food" ref="B47:E57" totalsRowCount="1" headerRowDxfId="296" dataDxfId="295" totalsRowDxfId="294">
  <autoFilter ref="B47:E56" xr:uid="{00000000-0009-0000-0100-000008000000}">
    <filterColumn colId="0" hiddenButton="1"/>
    <filterColumn colId="1" hiddenButton="1"/>
    <filterColumn colId="2" hiddenButton="1"/>
    <filterColumn colId="3" hiddenButton="1"/>
  </autoFilter>
  <tableColumns count="4">
    <tableColumn id="1" xr3:uid="{00000000-0010-0000-0700-000001000000}" name="Supplies and services _non-educ." totalsRowLabel="Subtotal" dataDxfId="293" totalsRowDxfId="292"/>
    <tableColumn id="2" xr3:uid="{00000000-0010-0000-0700-000002000000}" name="     Additional Cost" dataDxfId="291" totalsRowDxfId="290"/>
    <tableColumn id="3" xr3:uid="{00000000-0010-0000-0700-000003000000}" name="                    Saving" dataDxfId="289" totalsRowDxfId="288"/>
    <tableColumn id="4" xr3:uid="{00000000-0010-0000-0700-000004000000}" name="Nett cost/saving" totalsRowFunction="sum" dataDxfId="287" totalsRowDxfId="286">
      <calculatedColumnFormula>Food[[#This Row],[     Additional Cost]]-Food[[#This Row],[                    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Food Costs in this table. Difference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Pets" displayName="Pets" ref="B59:E65" totalsRowCount="1" headerRowDxfId="285" dataDxfId="284" totalsRowDxfId="283">
  <autoFilter ref="B59:E64" xr:uid="{00000000-0009-0000-0100-00000A000000}">
    <filterColumn colId="0" hiddenButton="1"/>
    <filterColumn colId="1" hiddenButton="1"/>
    <filterColumn colId="2" hiddenButton="1"/>
    <filterColumn colId="3" hiddenButton="1"/>
  </autoFilter>
  <tableColumns count="4">
    <tableColumn id="1" xr3:uid="{00000000-0010-0000-0900-000001000000}" name="Trips " totalsRowLabel="Subtotal" dataDxfId="282" totalsRowDxfId="281"/>
    <tableColumn id="2" xr3:uid="{00000000-0010-0000-0900-000002000000}" name="Column1" dataDxfId="280" totalsRowDxfId="279"/>
    <tableColumn id="3" xr3:uid="{00000000-0010-0000-0900-000003000000}" name="Column2" dataDxfId="278" totalsRowDxfId="277"/>
    <tableColumn id="4" xr3:uid="{00000000-0010-0000-0900-000004000000}" name="Cost / receipt" totalsRowFunction="sum" dataDxfId="276" totalsRowDxfId="275">
      <calculatedColumnFormula>Pets[[#This Row],[Column1]]-Pets[[#This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39F1488-656D-44A7-9B16-BB334DAF1CC2}" name="Pets4" displayName="Pets4" ref="B67:E71" totalsRowCount="1" headerRowDxfId="274" dataDxfId="273" totalsRowDxfId="272">
  <autoFilter ref="B67:E70" xr:uid="{FC5675A3-AD8A-421A-A9B1-141071B27B85}"/>
  <tableColumns count="4">
    <tableColumn id="1" xr3:uid="{B1FCC1B0-02F1-45AB-BF44-1816BD163B6F}" name=" Income outside grant funding " totalsRowLabel="Subtotal" dataDxfId="271" totalsRowDxfId="270"/>
    <tableColumn id="2" xr3:uid="{155437E2-3168-475D-9873-F8BF0E938084}" name="Column1" dataDxfId="269" totalsRowDxfId="268"/>
    <tableColumn id="3" xr3:uid="{344C849D-298C-48D2-82F5-3A1F73BDC48C}" name="Column2" dataDxfId="267" totalsRowDxfId="266"/>
    <tableColumn id="4" xr3:uid="{C52BD016-AFCE-4ABB-8A3A-69D4CD4B3353}" name="Cost " totalsRowFunction="sum" dataDxfId="265" totalsRowDxfId="264">
      <calculatedColumnFormula>Pets4[[#This Row],[Column1]]-Pets4[[#This Row],[Column2]]</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DA85A8D-496E-46BB-8C70-209BF20AAD81}" name="Housing26" displayName="Housing26" ref="B12:E23" totalsRowCount="1" headerRowDxfId="263" dataDxfId="262" totalsRowDxfId="261">
  <autoFilter ref="B12:E22" xr:uid="{E09C1E2A-7F8A-4ED4-A27B-5F7457D657C1}"/>
  <tableColumns count="4">
    <tableColumn id="1" xr3:uid="{79343D0F-BDBD-4752-B5F4-CC4D732E3A1D}" name="Staffing " totalsRowLabel="Subtotal" dataDxfId="260" totalsRowDxfId="259"/>
    <tableColumn id="2" xr3:uid="{5B5D7E94-379F-4777-946F-C6F1ADAFF4E6}" name="Additional Cost" dataDxfId="258" totalsRowDxfId="257"/>
    <tableColumn id="3" xr3:uid="{CD005F61-3714-4A13-87BE-251C0462276D}" name="Saving" dataDxfId="256" totalsRowDxfId="255"/>
    <tableColumn id="4" xr3:uid="{3B9253C2-3383-4537-994B-41ED9D5F134D}" name="Nett cost/saving" totalsRowFunction="sum" dataDxfId="254" totalsRowDxfId="253">
      <calculatedColumnFormula>Housing26[[#This Row],[Additional Cost]]-Housing26[[#This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Housing Costs in this table. Difference is auto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DE1F920-D7CB-40A7-827B-A9849490FFA0}" name="Transportation27" displayName="Transportation27" ref="B25:E35" totalsRowCount="1" headerRowDxfId="252" dataDxfId="251" totalsRowDxfId="250">
  <autoFilter ref="B25:E34" xr:uid="{54A771C1-290F-4060-A81D-6DF78946257E}"/>
  <tableColumns count="4">
    <tableColumn id="1" xr3:uid="{E4480230-D809-40F3-803B-D9CA5517A16F}" name="Premises" totalsRowLabel="Subtotal" dataDxfId="249" totalsRowDxfId="248"/>
    <tableColumn id="2" xr3:uid="{B54BEDCC-77F5-40BA-9530-54F9F01D1AE1}" name="Additional Cost" dataDxfId="247" totalsRowDxfId="246"/>
    <tableColumn id="3" xr3:uid="{8CA85647-BA08-49BC-9B70-EF1141F81281}" name="  Saving" dataDxfId="245" totalsRowDxfId="244"/>
    <tableColumn id="4" xr3:uid="{ADC338E1-997F-4BA2-B55A-7B93045A392F}" name="Nett cost/saving" totalsRowFunction="sum" dataDxfId="243" totalsRowDxfId="242">
      <calculatedColumnFormula>Transportation27[[#This Row],[Additional Cost]]-Transportation27[[#This Row],[  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Transportation Costs in this table. Difference is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2E20906-1E27-4A86-87CA-F4BB299A7423}" name="Insurance28" displayName="Insurance28" ref="B37:E45" totalsRowCount="1" headerRowDxfId="241" dataDxfId="240" totalsRowDxfId="239">
  <autoFilter ref="B37:E44" xr:uid="{AA925732-6CB9-4A9E-B4ED-FF74E36A2BF6}"/>
  <tableColumns count="4">
    <tableColumn id="1" xr3:uid="{8F9EDC67-E10F-41CA-9917-0FE4DB8D8977}" name="Supplies and services_ educational" totalsRowLabel="Subtotal" dataDxfId="238" totalsRowDxfId="237"/>
    <tableColumn id="2" xr3:uid="{B04426C8-BB8B-4A2E-AC4F-528CD3EB59AD}" name="Additional cost" dataDxfId="236" totalsRowDxfId="235"/>
    <tableColumn id="3" xr3:uid="{E9C0D4C3-4509-421C-AE36-5143236C5071}" name="Saving" dataDxfId="234" totalsRowDxfId="233"/>
    <tableColumn id="4" xr3:uid="{921FBD4F-432F-4493-88CF-BE71C348C28A}" name="Nett cost/saving" totalsRowFunction="sum" dataDxfId="232" totalsRowDxfId="231">
      <calculatedColumnFormula>Insurance28[[#This Row],[Additional cost]]-Insurance28[[#This Row],[Saving]]</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Insurance Costs in this table. Difference is auto calculated"/>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ulia.harnden@ascl.org.uk"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4.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 Id="rId6" Type="http://schemas.openxmlformats.org/officeDocument/2006/relationships/table" Target="../tables/table24.xml"/><Relationship Id="rId5" Type="http://schemas.openxmlformats.org/officeDocument/2006/relationships/table" Target="../tables/table23.xml"/><Relationship Id="rId4" Type="http://schemas.openxmlformats.org/officeDocument/2006/relationships/table" Target="../tables/table2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6.xml"/><Relationship Id="rId7" Type="http://schemas.openxmlformats.org/officeDocument/2006/relationships/table" Target="../tables/table30.xml"/><Relationship Id="rId2" Type="http://schemas.openxmlformats.org/officeDocument/2006/relationships/table" Target="../tables/table25.xml"/><Relationship Id="rId1" Type="http://schemas.openxmlformats.org/officeDocument/2006/relationships/printerSettings" Target="../printerSettings/printerSettings5.bin"/><Relationship Id="rId6" Type="http://schemas.openxmlformats.org/officeDocument/2006/relationships/table" Target="../tables/table29.xml"/><Relationship Id="rId5" Type="http://schemas.openxmlformats.org/officeDocument/2006/relationships/table" Target="../tables/table28.xml"/><Relationship Id="rId4" Type="http://schemas.openxmlformats.org/officeDocument/2006/relationships/table" Target="../tables/table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CF256-A10A-4A5C-8FB4-95F27AB5BFA3}">
  <sheetPr>
    <tabColor theme="9" tint="-0.499984740745262"/>
  </sheetPr>
  <dimension ref="B1:B20"/>
  <sheetViews>
    <sheetView showGridLines="0" tabSelected="1" workbookViewId="0">
      <selection activeCell="B3" sqref="B3"/>
    </sheetView>
  </sheetViews>
  <sheetFormatPr defaultRowHeight="12.5"/>
  <cols>
    <col min="1" max="1" width="2.3828125" customWidth="1"/>
    <col min="2" max="2" width="80.61328125" customWidth="1"/>
    <col min="3" max="3" width="2.61328125" customWidth="1"/>
  </cols>
  <sheetData>
    <row r="1" spans="2:2" s="5" customFormat="1" ht="30" customHeight="1">
      <c r="B1" s="6" t="s">
        <v>5</v>
      </c>
    </row>
    <row r="2" spans="2:2" ht="48.65" customHeight="1">
      <c r="B2" s="2"/>
    </row>
    <row r="3" spans="2:2" ht="34.4" customHeight="1">
      <c r="B3" s="2"/>
    </row>
    <row r="4" spans="2:2" ht="33.75" customHeight="1">
      <c r="B4" s="17" t="s">
        <v>3</v>
      </c>
    </row>
    <row r="5" spans="2:2" ht="34.4" customHeight="1">
      <c r="B5" s="2" t="s">
        <v>82</v>
      </c>
    </row>
    <row r="9" spans="2:2" ht="56">
      <c r="B9" s="2" t="s">
        <v>81</v>
      </c>
    </row>
    <row r="11" spans="2:2" ht="42">
      <c r="B11" s="2" t="s">
        <v>88</v>
      </c>
    </row>
    <row r="13" spans="2:2" ht="42.5">
      <c r="B13" s="2" t="s">
        <v>90</v>
      </c>
    </row>
    <row r="20" spans="2:2">
      <c r="B20" s="66" t="s">
        <v>80</v>
      </c>
    </row>
  </sheetData>
  <hyperlinks>
    <hyperlink ref="B20" r:id="rId1" xr:uid="{B5E5CE2B-9B23-4F70-87C0-73B4E9D64DF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H74"/>
  <sheetViews>
    <sheetView showGridLines="0" topLeftCell="D1" zoomScaleNormal="100" workbookViewId="0">
      <selection activeCell="E5" sqref="E5:E6"/>
    </sheetView>
  </sheetViews>
  <sheetFormatPr defaultRowHeight="12.5"/>
  <cols>
    <col min="1" max="1" width="2.61328125" style="44" customWidth="1"/>
    <col min="2" max="2" width="30.61328125" style="48" customWidth="1"/>
    <col min="3" max="3" width="15.921875" style="48" customWidth="1"/>
    <col min="4" max="4" width="24.61328125" style="48" customWidth="1"/>
    <col min="5" max="5" width="14.84375" style="48" customWidth="1"/>
    <col min="6" max="6" width="2.61328125" style="48" customWidth="1"/>
    <col min="7" max="7" width="30.61328125" style="48" customWidth="1"/>
    <col min="8" max="8" width="15.921875" style="48" customWidth="1"/>
    <col min="9" max="9" width="2.61328125" style="48" customWidth="1"/>
    <col min="10" max="16384" width="9.23046875" style="48"/>
  </cols>
  <sheetData>
    <row r="1" spans="1:8" s="39" customFormat="1" ht="14">
      <c r="A1" s="38" t="s">
        <v>4</v>
      </c>
    </row>
    <row r="2" spans="1:8" s="39" customFormat="1" ht="71.25" customHeight="1">
      <c r="A2" s="40" t="s">
        <v>6</v>
      </c>
      <c r="B2" s="41"/>
      <c r="C2" s="42" t="s">
        <v>61</v>
      </c>
      <c r="D2" s="43"/>
      <c r="E2" s="43"/>
      <c r="F2" s="43"/>
      <c r="G2" s="43"/>
      <c r="H2" s="43"/>
    </row>
    <row r="4" spans="1:8" ht="24.9" customHeight="1">
      <c r="B4" s="45" t="s">
        <v>87</v>
      </c>
      <c r="C4" s="46"/>
      <c r="D4" s="47"/>
    </row>
    <row r="5" spans="1:8" ht="29" customHeight="1">
      <c r="B5" s="49" t="s">
        <v>77</v>
      </c>
      <c r="C5" s="50"/>
      <c r="D5" s="51"/>
      <c r="E5" s="71">
        <v>0</v>
      </c>
    </row>
    <row r="6" spans="1:8" ht="24.9" customHeight="1">
      <c r="B6" s="52"/>
      <c r="C6" s="53"/>
      <c r="D6" s="54"/>
      <c r="E6" s="71"/>
    </row>
    <row r="7" spans="1:8" ht="24.9" customHeight="1">
      <c r="B7" s="49" t="s">
        <v>78</v>
      </c>
      <c r="C7" s="50"/>
      <c r="D7" s="51"/>
      <c r="E7" s="72">
        <f>E71</f>
        <v>0</v>
      </c>
    </row>
    <row r="8" spans="1:8" ht="24.9" customHeight="1">
      <c r="B8" s="52"/>
      <c r="C8" s="53"/>
      <c r="D8" s="54"/>
      <c r="E8" s="72"/>
    </row>
    <row r="9" spans="1:8" ht="43" customHeight="1">
      <c r="B9" s="55" t="s">
        <v>79</v>
      </c>
      <c r="C9" s="56"/>
      <c r="D9" s="57"/>
      <c r="E9" s="36">
        <f>E23+E35+E45+E57+E65</f>
        <v>0</v>
      </c>
      <c r="G9" s="48" t="s">
        <v>62</v>
      </c>
    </row>
    <row r="10" spans="1:8" ht="32.5" customHeight="1">
      <c r="B10" s="58" t="s">
        <v>83</v>
      </c>
      <c r="C10" s="58"/>
      <c r="D10" s="58"/>
      <c r="E10" s="37"/>
    </row>
    <row r="11" spans="1:8" ht="15">
      <c r="B11" s="58"/>
      <c r="C11" s="58"/>
      <c r="D11" s="58"/>
      <c r="E11" s="35">
        <f>E5-E7-E9</f>
        <v>0</v>
      </c>
      <c r="H11" s="48" t="s">
        <v>64</v>
      </c>
    </row>
    <row r="12" spans="1:8" ht="24.9" customHeight="1">
      <c r="A12" s="44" t="s">
        <v>7</v>
      </c>
      <c r="B12" s="59" t="s">
        <v>13</v>
      </c>
      <c r="C12" s="59" t="s">
        <v>23</v>
      </c>
      <c r="D12" s="59" t="s">
        <v>24</v>
      </c>
      <c r="E12" s="59" t="s">
        <v>25</v>
      </c>
      <c r="F12" s="60"/>
      <c r="G12" s="59" t="s">
        <v>63</v>
      </c>
      <c r="H12" s="59"/>
    </row>
    <row r="13" spans="1:8" ht="24.9" customHeight="1">
      <c r="B13" s="61" t="s">
        <v>16</v>
      </c>
      <c r="C13" s="62">
        <v>0</v>
      </c>
      <c r="D13" s="62">
        <v>0</v>
      </c>
      <c r="E13" s="62">
        <f>Housing[[#This Row],[Additional Cost]]-Housing[[#This Row],[Saving]]</f>
        <v>0</v>
      </c>
      <c r="F13" s="60"/>
      <c r="G13" s="61"/>
      <c r="H13" s="63"/>
    </row>
    <row r="14" spans="1:8" ht="24.9" customHeight="1">
      <c r="B14" s="61" t="s">
        <v>17</v>
      </c>
      <c r="C14" s="62">
        <v>0</v>
      </c>
      <c r="D14" s="62">
        <v>0</v>
      </c>
      <c r="E14" s="62">
        <f>Housing[[#This Row],[Additional Cost]]-Housing[[#This Row],[Saving]]</f>
        <v>0</v>
      </c>
      <c r="F14" s="60"/>
      <c r="G14" s="61"/>
      <c r="H14" s="63"/>
    </row>
    <row r="15" spans="1:8" ht="24.9" customHeight="1">
      <c r="B15" s="61" t="s">
        <v>18</v>
      </c>
      <c r="C15" s="62">
        <v>0</v>
      </c>
      <c r="D15" s="62">
        <v>0</v>
      </c>
      <c r="E15" s="62">
        <f>Housing[[#This Row],[Additional Cost]]-Housing[[#This Row],[Saving]]</f>
        <v>0</v>
      </c>
      <c r="F15" s="60"/>
      <c r="G15" s="61"/>
      <c r="H15" s="63"/>
    </row>
    <row r="16" spans="1:8" ht="24.9" customHeight="1">
      <c r="B16" s="61" t="s">
        <v>19</v>
      </c>
      <c r="C16" s="62">
        <v>0</v>
      </c>
      <c r="D16" s="62">
        <v>0</v>
      </c>
      <c r="E16" s="62">
        <f>Housing[[#This Row],[Additional Cost]]-Housing[[#This Row],[Saving]]</f>
        <v>0</v>
      </c>
      <c r="F16" s="60"/>
      <c r="G16" s="61"/>
      <c r="H16" s="63"/>
    </row>
    <row r="17" spans="1:8" ht="24.9" customHeight="1">
      <c r="B17" s="61" t="s">
        <v>54</v>
      </c>
      <c r="C17" s="62">
        <v>0</v>
      </c>
      <c r="D17" s="62">
        <v>0</v>
      </c>
      <c r="E17" s="62">
        <f>Housing[[#This Row],[Additional Cost]]-Housing[[#This Row],[Saving]]</f>
        <v>0</v>
      </c>
      <c r="F17" s="60"/>
      <c r="G17" s="61"/>
      <c r="H17" s="63"/>
    </row>
    <row r="18" spans="1:8" ht="24.9" customHeight="1">
      <c r="B18" s="61" t="s">
        <v>20</v>
      </c>
      <c r="C18" s="62">
        <v>0</v>
      </c>
      <c r="D18" s="62">
        <v>0</v>
      </c>
      <c r="E18" s="62">
        <f>Housing[[#This Row],[Additional Cost]]-Housing[[#This Row],[Saving]]</f>
        <v>0</v>
      </c>
      <c r="F18" s="60"/>
      <c r="G18" s="61"/>
      <c r="H18" s="63"/>
    </row>
    <row r="19" spans="1:8" ht="24.9" customHeight="1">
      <c r="B19" s="61" t="s">
        <v>21</v>
      </c>
      <c r="C19" s="62">
        <v>0</v>
      </c>
      <c r="D19" s="62">
        <v>0</v>
      </c>
      <c r="E19" s="62">
        <f>Housing[[#This Row],[Additional Cost]]-Housing[[#This Row],[Saving]]</f>
        <v>0</v>
      </c>
      <c r="F19" s="60"/>
      <c r="G19" s="61"/>
      <c r="H19" s="63"/>
    </row>
    <row r="20" spans="1:8" ht="24.9" customHeight="1">
      <c r="B20" s="61" t="s">
        <v>22</v>
      </c>
      <c r="C20" s="62">
        <v>0</v>
      </c>
      <c r="D20" s="62">
        <v>0</v>
      </c>
      <c r="E20" s="62">
        <f>Housing[[#This Row],[Additional Cost]]-Housing[[#This Row],[Saving]]</f>
        <v>0</v>
      </c>
      <c r="F20" s="60"/>
      <c r="G20" s="61"/>
      <c r="H20" s="63"/>
    </row>
    <row r="21" spans="1:8" ht="24.9" customHeight="1">
      <c r="B21" s="61"/>
      <c r="C21" s="62">
        <v>0</v>
      </c>
      <c r="D21" s="62">
        <v>0</v>
      </c>
      <c r="E21" s="62">
        <f>Housing[[#This Row],[Additional Cost]]-Housing[[#This Row],[Saving]]</f>
        <v>0</v>
      </c>
      <c r="F21" s="60"/>
      <c r="G21" s="61"/>
      <c r="H21" s="63"/>
    </row>
    <row r="22" spans="1:8" ht="24.9" customHeight="1">
      <c r="B22" s="61"/>
      <c r="C22" s="62">
        <v>0</v>
      </c>
      <c r="D22" s="62">
        <v>0</v>
      </c>
      <c r="E22" s="62">
        <f>Housing[[#This Row],[Additional Cost]]-Housing[[#This Row],[Saving]]</f>
        <v>0</v>
      </c>
      <c r="F22" s="60"/>
      <c r="G22" s="64"/>
      <c r="H22" s="63"/>
    </row>
    <row r="23" spans="1:8" ht="24.9" customHeight="1">
      <c r="B23" s="64" t="s">
        <v>2</v>
      </c>
      <c r="C23" s="62"/>
      <c r="D23" s="62"/>
      <c r="E23" s="62">
        <f>SUBTOTAL(109,Housing[Nett cost/saving])</f>
        <v>0</v>
      </c>
      <c r="F23" s="60"/>
      <c r="G23" s="68"/>
      <c r="H23" s="68"/>
    </row>
    <row r="24" spans="1:8" ht="24.9" customHeight="1">
      <c r="B24" s="68"/>
      <c r="C24" s="68"/>
      <c r="D24" s="68"/>
      <c r="E24" s="68"/>
      <c r="F24" s="60"/>
      <c r="G24" s="59"/>
      <c r="H24" s="59"/>
    </row>
    <row r="25" spans="1:8" ht="24.9" customHeight="1">
      <c r="A25" s="44" t="s">
        <v>8</v>
      </c>
      <c r="B25" s="59" t="s">
        <v>14</v>
      </c>
      <c r="C25" s="59" t="s">
        <v>23</v>
      </c>
      <c r="D25" s="59" t="s">
        <v>32</v>
      </c>
      <c r="E25" s="59" t="s">
        <v>25</v>
      </c>
      <c r="F25" s="60"/>
      <c r="G25" s="61"/>
      <c r="H25" s="63"/>
    </row>
    <row r="26" spans="1:8" ht="24.9" customHeight="1">
      <c r="B26" s="61" t="s">
        <v>26</v>
      </c>
      <c r="C26" s="62">
        <v>0</v>
      </c>
      <c r="D26" s="62">
        <v>0</v>
      </c>
      <c r="E26" s="62">
        <f>Transportation[[#This Row],[Additional Cost]]-Transportation[[#This Row],[  Saving]]</f>
        <v>0</v>
      </c>
      <c r="F26" s="60"/>
      <c r="G26" s="61"/>
      <c r="H26" s="63"/>
    </row>
    <row r="27" spans="1:8" ht="24.9" customHeight="1">
      <c r="B27" s="61" t="s">
        <v>0</v>
      </c>
      <c r="C27" s="62">
        <v>0</v>
      </c>
      <c r="D27" s="62">
        <v>0</v>
      </c>
      <c r="E27" s="62">
        <f>Transportation[[#This Row],[Additional Cost]]-Transportation[[#This Row],[  Saving]]</f>
        <v>0</v>
      </c>
      <c r="F27" s="60"/>
      <c r="G27" s="61"/>
      <c r="H27" s="63"/>
    </row>
    <row r="28" spans="1:8" ht="24.9" customHeight="1">
      <c r="B28" s="61" t="s">
        <v>27</v>
      </c>
      <c r="C28" s="62">
        <v>0</v>
      </c>
      <c r="D28" s="62">
        <v>0</v>
      </c>
      <c r="E28" s="62">
        <f>Transportation[[#This Row],[Additional Cost]]-Transportation[[#This Row],[  Saving]]</f>
        <v>0</v>
      </c>
      <c r="F28" s="60"/>
      <c r="G28" s="61"/>
      <c r="H28" s="63"/>
    </row>
    <row r="29" spans="1:8" ht="24.9" customHeight="1">
      <c r="B29" s="61" t="s">
        <v>28</v>
      </c>
      <c r="C29" s="62">
        <v>0</v>
      </c>
      <c r="D29" s="62">
        <v>0</v>
      </c>
      <c r="E29" s="62">
        <f>Transportation[[#This Row],[Additional Cost]]-Transportation[[#This Row],[  Saving]]</f>
        <v>0</v>
      </c>
      <c r="F29" s="60"/>
      <c r="G29" s="61"/>
      <c r="H29" s="63"/>
    </row>
    <row r="30" spans="1:8" ht="24.9" customHeight="1">
      <c r="B30" s="61" t="s">
        <v>29</v>
      </c>
      <c r="C30" s="62">
        <v>0</v>
      </c>
      <c r="D30" s="62">
        <v>0</v>
      </c>
      <c r="E30" s="62">
        <f>Transportation[[#This Row],[Additional Cost]]-Transportation[[#This Row],[  Saving]]</f>
        <v>0</v>
      </c>
      <c r="F30" s="60"/>
      <c r="G30" s="61"/>
      <c r="H30" s="63"/>
    </row>
    <row r="31" spans="1:8" ht="24.9" customHeight="1">
      <c r="B31" s="61" t="s">
        <v>31</v>
      </c>
      <c r="C31" s="62">
        <v>0</v>
      </c>
      <c r="D31" s="62">
        <v>0</v>
      </c>
      <c r="E31" s="62">
        <f>Transportation[[#This Row],[Additional Cost]]-Transportation[[#This Row],[  Saving]]</f>
        <v>0</v>
      </c>
      <c r="F31" s="60"/>
      <c r="G31" s="64"/>
      <c r="H31" s="63"/>
    </row>
    <row r="32" spans="1:8" ht="24.9" customHeight="1">
      <c r="B32" s="61" t="s">
        <v>30</v>
      </c>
      <c r="C32" s="62">
        <v>0</v>
      </c>
      <c r="D32" s="62">
        <v>0</v>
      </c>
      <c r="E32" s="62">
        <f>Transportation[[#This Row],[Additional Cost]]-Transportation[[#This Row],[  Saving]]</f>
        <v>0</v>
      </c>
      <c r="F32" s="60"/>
      <c r="G32" s="64"/>
      <c r="H32" s="63"/>
    </row>
    <row r="33" spans="1:8" ht="24.9" customHeight="1">
      <c r="B33" s="61" t="s">
        <v>68</v>
      </c>
      <c r="C33" s="62">
        <v>0</v>
      </c>
      <c r="D33" s="62">
        <v>0</v>
      </c>
      <c r="E33" s="62">
        <f>Transportation[[#This Row],[Additional Cost]]-Transportation[[#This Row],[  Saving]]</f>
        <v>0</v>
      </c>
      <c r="F33" s="60"/>
      <c r="G33" s="64"/>
      <c r="H33" s="63"/>
    </row>
    <row r="34" spans="1:8" ht="24.9" customHeight="1">
      <c r="B34" s="61" t="s">
        <v>1</v>
      </c>
      <c r="C34" s="62">
        <v>0</v>
      </c>
      <c r="D34" s="62">
        <v>0</v>
      </c>
      <c r="E34" s="62">
        <f>Transportation[[#This Row],[Additional Cost]]-Transportation[[#This Row],[  Saving]]</f>
        <v>0</v>
      </c>
      <c r="F34" s="60"/>
      <c r="G34" s="68"/>
      <c r="H34" s="68"/>
    </row>
    <row r="35" spans="1:8" ht="24.9" customHeight="1">
      <c r="B35" s="64" t="s">
        <v>2</v>
      </c>
      <c r="C35" s="62"/>
      <c r="D35" s="62"/>
      <c r="E35" s="62">
        <f>SUBTOTAL(109,Transportation[Nett cost/saving])</f>
        <v>0</v>
      </c>
      <c r="F35" s="60"/>
      <c r="G35" s="59"/>
      <c r="H35" s="59"/>
    </row>
    <row r="36" spans="1:8" ht="24.9" customHeight="1">
      <c r="B36" s="68"/>
      <c r="C36" s="68"/>
      <c r="D36" s="68"/>
      <c r="E36" s="68"/>
      <c r="F36" s="60"/>
      <c r="G36" s="61"/>
      <c r="H36" s="63"/>
    </row>
    <row r="37" spans="1:8" ht="24.9" customHeight="1">
      <c r="A37" s="44" t="s">
        <v>12</v>
      </c>
      <c r="B37" s="59" t="s">
        <v>15</v>
      </c>
      <c r="C37" s="59" t="s">
        <v>39</v>
      </c>
      <c r="D37" s="59" t="s">
        <v>24</v>
      </c>
      <c r="E37" s="59" t="s">
        <v>25</v>
      </c>
      <c r="F37" s="60"/>
      <c r="G37" s="61"/>
      <c r="H37" s="63"/>
    </row>
    <row r="38" spans="1:8" ht="24.9" customHeight="1">
      <c r="B38" s="61" t="s">
        <v>34</v>
      </c>
      <c r="C38" s="62">
        <v>0</v>
      </c>
      <c r="D38" s="62">
        <v>0</v>
      </c>
      <c r="E38" s="62">
        <f>Insurance[[#This Row],[Additional cost]]-Insurance[[#This Row],[Saving]]</f>
        <v>0</v>
      </c>
      <c r="F38" s="60"/>
      <c r="G38" s="61"/>
      <c r="H38" s="63"/>
    </row>
    <row r="39" spans="1:8" ht="24.9" customHeight="1">
      <c r="B39" s="61" t="s">
        <v>35</v>
      </c>
      <c r="C39" s="62">
        <v>0</v>
      </c>
      <c r="D39" s="62">
        <v>0</v>
      </c>
      <c r="E39" s="62">
        <f>Insurance[[#This Row],[Additional cost]]-Insurance[[#This Row],[Saving]]</f>
        <v>0</v>
      </c>
      <c r="F39" s="60"/>
      <c r="G39" s="61"/>
      <c r="H39" s="63"/>
    </row>
    <row r="40" spans="1:8" ht="24.9" customHeight="1">
      <c r="B40" s="61" t="s">
        <v>36</v>
      </c>
      <c r="C40" s="62">
        <v>0</v>
      </c>
      <c r="D40" s="62">
        <v>0</v>
      </c>
      <c r="E40" s="62">
        <f>Insurance[[#This Row],[Additional cost]]-Insurance[[#This Row],[Saving]]</f>
        <v>0</v>
      </c>
      <c r="F40" s="60"/>
      <c r="G40" s="64"/>
      <c r="H40" s="63"/>
    </row>
    <row r="41" spans="1:8" ht="24.9" customHeight="1">
      <c r="B41" s="61" t="s">
        <v>37</v>
      </c>
      <c r="C41" s="62">
        <v>0</v>
      </c>
      <c r="D41" s="62">
        <v>0</v>
      </c>
      <c r="E41" s="62">
        <f>Insurance[[#This Row],[Additional cost]]-Insurance[[#This Row],[Saving]]</f>
        <v>0</v>
      </c>
      <c r="F41" s="60"/>
      <c r="G41" s="64"/>
      <c r="H41" s="63"/>
    </row>
    <row r="42" spans="1:8" ht="24.9" customHeight="1">
      <c r="B42" s="61" t="s">
        <v>38</v>
      </c>
      <c r="C42" s="62">
        <v>0</v>
      </c>
      <c r="D42" s="62">
        <v>0</v>
      </c>
      <c r="E42" s="62">
        <f>Insurance[[#This Row],[Additional cost]]-Insurance[[#This Row],[Saving]]</f>
        <v>0</v>
      </c>
      <c r="F42" s="60"/>
      <c r="G42" s="64"/>
      <c r="H42" s="63"/>
    </row>
    <row r="43" spans="1:8" ht="24.9" customHeight="1">
      <c r="B43" s="61"/>
      <c r="C43" s="62"/>
      <c r="D43" s="62"/>
      <c r="E43" s="62">
        <f>Insurance[[#This Row],[Additional cost]]-Insurance[[#This Row],[Saving]]</f>
        <v>0</v>
      </c>
      <c r="F43" s="60"/>
      <c r="G43" s="64"/>
      <c r="H43" s="63"/>
    </row>
    <row r="44" spans="1:8" ht="24.9" customHeight="1">
      <c r="B44" s="61"/>
      <c r="C44" s="62"/>
      <c r="D44" s="62"/>
      <c r="E44" s="62">
        <f>Insurance[[#This Row],[Additional cost]]-Insurance[[#This Row],[Saving]]</f>
        <v>0</v>
      </c>
      <c r="F44" s="60"/>
      <c r="G44" s="68"/>
      <c r="H44" s="68"/>
    </row>
    <row r="45" spans="1:8" ht="24.9" customHeight="1">
      <c r="B45" s="64" t="s">
        <v>2</v>
      </c>
      <c r="C45" s="63"/>
      <c r="D45" s="63"/>
      <c r="E45" s="62">
        <f>SUBTOTAL(109,Insurance[Nett cost/saving])</f>
        <v>0</v>
      </c>
      <c r="F45" s="60"/>
      <c r="G45" s="59"/>
      <c r="H45" s="59"/>
    </row>
    <row r="46" spans="1:8" ht="24.9" customHeight="1">
      <c r="B46" s="68"/>
      <c r="C46" s="68"/>
      <c r="D46" s="68"/>
      <c r="E46" s="68"/>
      <c r="F46" s="60"/>
      <c r="G46" s="61"/>
      <c r="H46" s="63"/>
    </row>
    <row r="47" spans="1:8" ht="24.9" customHeight="1">
      <c r="A47" s="44" t="s">
        <v>9</v>
      </c>
      <c r="B47" s="59" t="s">
        <v>40</v>
      </c>
      <c r="C47" s="59" t="s">
        <v>67</v>
      </c>
      <c r="D47" s="59" t="s">
        <v>66</v>
      </c>
      <c r="E47" s="59" t="s">
        <v>25</v>
      </c>
      <c r="F47" s="60"/>
      <c r="G47" s="61"/>
      <c r="H47" s="63"/>
    </row>
    <row r="48" spans="1:8" ht="24.9" customHeight="1">
      <c r="B48" s="61" t="s">
        <v>41</v>
      </c>
      <c r="C48" s="62">
        <v>0</v>
      </c>
      <c r="D48" s="62">
        <v>0</v>
      </c>
      <c r="E48" s="62">
        <f>Food[[#This Row],[     Additional Cost]]-Food[[#This Row],[                    Saving]]</f>
        <v>0</v>
      </c>
      <c r="F48" s="60"/>
      <c r="G48" s="61"/>
      <c r="H48" s="63"/>
    </row>
    <row r="49" spans="1:8" ht="25.5" customHeight="1">
      <c r="B49" s="61" t="s">
        <v>42</v>
      </c>
      <c r="C49" s="62">
        <v>0</v>
      </c>
      <c r="D49" s="62">
        <v>0</v>
      </c>
      <c r="E49" s="62">
        <f>Food[[#This Row],[     Additional Cost]]-Food[[#This Row],[                    Saving]]</f>
        <v>0</v>
      </c>
      <c r="F49" s="60"/>
      <c r="G49" s="64"/>
      <c r="H49" s="63"/>
    </row>
    <row r="50" spans="1:8" ht="25.5" customHeight="1">
      <c r="B50" s="61" t="s">
        <v>43</v>
      </c>
      <c r="C50" s="62">
        <v>0</v>
      </c>
      <c r="D50" s="62">
        <v>0</v>
      </c>
      <c r="E50" s="62">
        <f>Food[[#This Row],[     Additional Cost]]-Food[[#This Row],[                    Saving]]</f>
        <v>0</v>
      </c>
      <c r="F50" s="60"/>
      <c r="G50" s="64"/>
      <c r="H50" s="63"/>
    </row>
    <row r="51" spans="1:8" ht="24.9" customHeight="1">
      <c r="B51" s="61" t="s">
        <v>44</v>
      </c>
      <c r="C51" s="62">
        <v>0</v>
      </c>
      <c r="D51" s="62">
        <v>0</v>
      </c>
      <c r="E51" s="62">
        <f>Food[[#This Row],[     Additional Cost]]-Food[[#This Row],[                    Saving]]</f>
        <v>0</v>
      </c>
      <c r="F51" s="60"/>
      <c r="G51" s="64"/>
      <c r="H51" s="63"/>
    </row>
    <row r="52" spans="1:8" ht="24.9" customHeight="1">
      <c r="B52" s="61" t="s">
        <v>45</v>
      </c>
      <c r="C52" s="62">
        <v>0</v>
      </c>
      <c r="D52" s="62">
        <v>0</v>
      </c>
      <c r="E52" s="62">
        <f>Food[[#This Row],[     Additional Cost]]-Food[[#This Row],[                    Saving]]</f>
        <v>0</v>
      </c>
      <c r="F52" s="60"/>
      <c r="G52" s="64"/>
      <c r="H52" s="63"/>
    </row>
    <row r="53" spans="1:8" ht="24.9" customHeight="1">
      <c r="B53" s="61" t="s">
        <v>76</v>
      </c>
      <c r="C53" s="62">
        <v>0</v>
      </c>
      <c r="D53" s="62">
        <v>0</v>
      </c>
      <c r="E53" s="62">
        <f>Food[[#This Row],[     Additional Cost]]-Food[[#This Row],[                    Saving]]</f>
        <v>0</v>
      </c>
      <c r="F53" s="60"/>
      <c r="G53" s="64"/>
      <c r="H53" s="63"/>
    </row>
    <row r="54" spans="1:8" ht="24.9" customHeight="1">
      <c r="B54" s="61" t="s">
        <v>46</v>
      </c>
      <c r="C54" s="62">
        <v>0</v>
      </c>
      <c r="D54" s="62">
        <v>0</v>
      </c>
      <c r="E54" s="62">
        <f>Food[[#This Row],[     Additional Cost]]-Food[[#This Row],[                    Saving]]</f>
        <v>0</v>
      </c>
      <c r="F54" s="60"/>
      <c r="G54" s="64"/>
      <c r="H54" s="63"/>
    </row>
    <row r="55" spans="1:8" ht="24.9" customHeight="1">
      <c r="B55" s="61" t="s">
        <v>1</v>
      </c>
      <c r="C55" s="62">
        <v>0</v>
      </c>
      <c r="D55" s="62">
        <v>0</v>
      </c>
      <c r="E55" s="62">
        <f>Food[[#This Row],[     Additional Cost]]-Food[[#This Row],[                    Saving]]</f>
        <v>0</v>
      </c>
      <c r="F55" s="60"/>
      <c r="G55" s="64"/>
      <c r="H55" s="63"/>
    </row>
    <row r="56" spans="1:8" ht="24.9" customHeight="1">
      <c r="B56" s="61"/>
      <c r="C56" s="62"/>
      <c r="D56" s="62"/>
      <c r="E56" s="62">
        <f>Food[[#This Row],[     Additional Cost]]-Food[[#This Row],[                    Saving]]</f>
        <v>0</v>
      </c>
      <c r="F56" s="60"/>
      <c r="G56" s="68"/>
      <c r="H56" s="68"/>
    </row>
    <row r="57" spans="1:8" ht="24.9" customHeight="1">
      <c r="B57" s="64" t="s">
        <v>2</v>
      </c>
      <c r="C57" s="62"/>
      <c r="D57" s="62"/>
      <c r="E57" s="62">
        <f>SUBTOTAL(109,Food[Nett cost/saving])</f>
        <v>0</v>
      </c>
      <c r="F57" s="60"/>
      <c r="G57" s="59"/>
      <c r="H57" s="59"/>
    </row>
    <row r="58" spans="1:8" ht="24.9" customHeight="1">
      <c r="B58" s="68"/>
      <c r="C58" s="68"/>
      <c r="D58" s="68"/>
      <c r="E58" s="68"/>
      <c r="F58" s="60"/>
      <c r="G58" s="61"/>
      <c r="H58" s="63"/>
    </row>
    <row r="59" spans="1:8" ht="24.9" customHeight="1">
      <c r="A59" s="44" t="s">
        <v>10</v>
      </c>
      <c r="B59" s="59" t="s">
        <v>47</v>
      </c>
      <c r="C59" s="59" t="s">
        <v>33</v>
      </c>
      <c r="D59" s="59" t="s">
        <v>50</v>
      </c>
      <c r="E59" s="59" t="s">
        <v>51</v>
      </c>
      <c r="F59" s="60"/>
      <c r="G59" s="61"/>
      <c r="H59" s="63"/>
    </row>
    <row r="60" spans="1:8" ht="24.9" customHeight="1">
      <c r="B60" s="61" t="s">
        <v>49</v>
      </c>
      <c r="C60" s="62"/>
      <c r="D60" s="62"/>
      <c r="E60" s="62">
        <v>0</v>
      </c>
      <c r="F60" s="60"/>
      <c r="G60" s="61"/>
      <c r="H60" s="63"/>
    </row>
    <row r="61" spans="1:8" ht="24.9" customHeight="1">
      <c r="B61" s="61" t="s">
        <v>48</v>
      </c>
      <c r="C61" s="62"/>
      <c r="D61" s="62"/>
      <c r="E61" s="62">
        <v>0</v>
      </c>
      <c r="F61" s="60"/>
      <c r="G61" s="64"/>
      <c r="H61" s="63"/>
    </row>
    <row r="62" spans="1:8" ht="24.9" customHeight="1">
      <c r="B62" s="65" t="s">
        <v>55</v>
      </c>
      <c r="C62" s="62"/>
      <c r="D62" s="62"/>
      <c r="E62" s="62">
        <v>0</v>
      </c>
      <c r="F62" s="60"/>
      <c r="G62" s="68"/>
      <c r="H62" s="68"/>
    </row>
    <row r="63" spans="1:8" ht="24.9" customHeight="1">
      <c r="B63" s="65" t="s">
        <v>56</v>
      </c>
      <c r="C63" s="62"/>
      <c r="D63" s="62"/>
      <c r="E63" s="62">
        <v>0</v>
      </c>
      <c r="F63" s="60"/>
      <c r="G63" s="59"/>
      <c r="H63" s="59"/>
    </row>
    <row r="64" spans="1:8" ht="24.9" customHeight="1">
      <c r="B64" s="61" t="s">
        <v>1</v>
      </c>
      <c r="C64" s="62"/>
      <c r="D64" s="62"/>
      <c r="E64" s="62">
        <f>Pets[[#This Row],[Column1]]-Pets[[#This Row],[Column2]]</f>
        <v>0</v>
      </c>
      <c r="F64" s="60"/>
      <c r="G64" s="61"/>
      <c r="H64" s="63"/>
    </row>
    <row r="65" spans="1:8" ht="24.9" customHeight="1">
      <c r="B65" s="64" t="s">
        <v>2</v>
      </c>
      <c r="C65" s="62"/>
      <c r="D65" s="62"/>
      <c r="E65" s="62">
        <f>SUBTOTAL(109,Pets[Cost / receipt])</f>
        <v>0</v>
      </c>
      <c r="F65" s="60"/>
      <c r="G65" s="61"/>
      <c r="H65" s="63"/>
    </row>
    <row r="66" spans="1:8" ht="24.9" customHeight="1">
      <c r="B66" s="68"/>
      <c r="C66" s="68"/>
      <c r="D66" s="68"/>
      <c r="E66" s="68"/>
      <c r="F66" s="60"/>
      <c r="G66" s="61"/>
      <c r="H66" s="63"/>
    </row>
    <row r="67" spans="1:8" ht="24.9" customHeight="1">
      <c r="A67" s="44" t="s">
        <v>11</v>
      </c>
      <c r="B67" s="59" t="s">
        <v>65</v>
      </c>
      <c r="C67" s="59" t="s">
        <v>33</v>
      </c>
      <c r="D67" s="59" t="s">
        <v>50</v>
      </c>
      <c r="E67" s="59" t="s">
        <v>58</v>
      </c>
      <c r="F67" s="60"/>
      <c r="G67" s="61"/>
      <c r="H67" s="63"/>
    </row>
    <row r="68" spans="1:8" ht="24.9" customHeight="1">
      <c r="B68" s="61" t="s">
        <v>57</v>
      </c>
      <c r="C68" s="62"/>
      <c r="D68" s="62"/>
      <c r="E68" s="62">
        <v>0</v>
      </c>
      <c r="F68" s="60"/>
      <c r="G68" s="64"/>
      <c r="H68" s="63"/>
    </row>
    <row r="69" spans="1:8" ht="24.9" customHeight="1">
      <c r="B69" s="61" t="s">
        <v>71</v>
      </c>
      <c r="C69" s="62"/>
      <c r="D69" s="62"/>
      <c r="E69" s="62">
        <v>0</v>
      </c>
      <c r="F69" s="60"/>
      <c r="G69" s="68"/>
      <c r="H69" s="68"/>
    </row>
    <row r="70" spans="1:8" ht="24.9" customHeight="1">
      <c r="B70" s="61" t="s">
        <v>69</v>
      </c>
      <c r="C70" s="62"/>
      <c r="D70" s="62"/>
      <c r="E70" s="62">
        <v>0</v>
      </c>
      <c r="F70" s="60"/>
      <c r="G70" s="70"/>
      <c r="H70" s="70"/>
    </row>
    <row r="71" spans="1:8" ht="24.9" customHeight="1">
      <c r="B71" s="64" t="s">
        <v>2</v>
      </c>
      <c r="C71" s="62"/>
      <c r="D71" s="62"/>
      <c r="E71" s="62">
        <f>SUBTOTAL(109,Pets4[[Cost ]])</f>
        <v>0</v>
      </c>
      <c r="F71" s="60"/>
      <c r="G71" s="70"/>
      <c r="H71" s="70"/>
    </row>
    <row r="72" spans="1:8" ht="24.9" customHeight="1">
      <c r="B72" s="61"/>
      <c r="C72" s="63"/>
      <c r="D72" s="63"/>
      <c r="E72" s="63"/>
      <c r="F72" s="60"/>
      <c r="G72" s="70"/>
      <c r="H72" s="70"/>
    </row>
    <row r="73" spans="1:8" ht="24.9" customHeight="1">
      <c r="B73" s="64"/>
      <c r="C73" s="63"/>
      <c r="D73" s="63"/>
      <c r="E73" s="63"/>
      <c r="F73" s="60"/>
      <c r="G73" s="70"/>
      <c r="H73" s="70"/>
    </row>
    <row r="74" spans="1:8">
      <c r="B74" s="69"/>
      <c r="C74" s="69"/>
      <c r="D74" s="69"/>
      <c r="E74" s="69"/>
    </row>
  </sheetData>
  <sheetProtection algorithmName="SHA-512" hashValue="rGrEjWFmjyfvDaUN6ji3H9fntXMlFbhjNvkOtTSVmtoCW/cYo3cC79MGPB2O769Rag60zFDgNxu8Lg2WMHTuwg==" saltValue="H81GhV8CE52K0du7swj6MA==" spinCount="100000" sheet="1" selectLockedCells="1"/>
  <mergeCells count="16">
    <mergeCell ref="E5:E6"/>
    <mergeCell ref="E7:E8"/>
    <mergeCell ref="G34:H34"/>
    <mergeCell ref="G23:H23"/>
    <mergeCell ref="B24:E24"/>
    <mergeCell ref="B36:E36"/>
    <mergeCell ref="B46:E46"/>
    <mergeCell ref="B74:E74"/>
    <mergeCell ref="G69:H69"/>
    <mergeCell ref="G62:H62"/>
    <mergeCell ref="G56:H56"/>
    <mergeCell ref="G44:H44"/>
    <mergeCell ref="G72:H73"/>
    <mergeCell ref="G70:H71"/>
    <mergeCell ref="B58:E58"/>
    <mergeCell ref="B66:E66"/>
  </mergeCells>
  <phoneticPr fontId="19" type="noConversion"/>
  <dataValidations count="10">
    <dataValidation allowBlank="1" showInputMessage="1" showErrorMessage="1" prompt="Create a Personal Monthly Budget in this worksheet. Helpful instructions on how to use this worksheet are in cells in this column. Arrow down to get started." sqref="A1" xr:uid="{535C1FB4-69DA-478A-9C24-451D9BD5B386}"/>
    <dataValidation allowBlank="1" showInputMessage="1" showErrorMessage="1" prompt="Title of this worksheet is in cell C2. Next instruction is in cell A4." sqref="A2" xr:uid="{B4FABB03-3192-4386-8C0C-14BCEBFC58A9}"/>
    <dataValidation allowBlank="1" showInputMessage="1" showErrorMessage="1" prompt="Projected Monthly Income label is in cell at right. Enter Income 1 in cell C5 and Extra Income in C6 to calculate Total monthly income in C7. Next instruction is in cell A7." sqref="A4" xr:uid="{37ECE25A-D750-4901-9936-FA0425D6DFC1}"/>
    <dataValidation allowBlank="1" showInputMessage="1" showErrorMessage="1" prompt="Projected Balance is auto calculated in cell H4, Actual Balance in H6, and Difference in H8. Next instruction is in cell A9." sqref="A7" xr:uid="{30295BAD-27FA-449C-8A78-ECFC2ACE1A2B}"/>
    <dataValidation allowBlank="1" showInputMessage="1" showErrorMessage="1" prompt="Enter details in Housing table starting in cell at right and in Entertainment table starting in cell G14. Next instruction is in cell A27." sqref="A12" xr:uid="{DCC6E90E-6B90-466F-863D-46F7DA3C4296}"/>
    <dataValidation allowBlank="1" showInputMessage="1" showErrorMessage="1" prompt="Enter details in Transportation table starting in cell at right and in Loans table starting in cell G26. Next instruction is in cell A37." sqref="A25" xr:uid="{AFC8D67D-8805-4E04-8494-156CF7945383}"/>
    <dataValidation allowBlank="1" showInputMessage="1" showErrorMessage="1" prompt="Enter details in Insurance table starting in cell at right and in Taxes table starting in cell G35. Next instruction is in cell A44." sqref="A37" xr:uid="{34699D58-6783-4DA8-AD00-EB6D5B4F4886}"/>
    <dataValidation allowBlank="1" showInputMessage="1" showErrorMessage="1" prompt="Enter details in Food table starting in cell at right and in Savings table starting in cell G42. Next instruction is in cell A50." sqref="A47" xr:uid="{E10C94B7-CAAB-4591-99E4-5A50789CA061}"/>
    <dataValidation allowBlank="1" showInputMessage="1" showErrorMessage="1" prompt="Enter details in Pets table starting in cell at right and in Gifts table starting in cell G48. Next instruction is in cell A58." sqref="A59" xr:uid="{2288A180-A788-4190-A6AF-985B4E7FF023}"/>
    <dataValidation allowBlank="1" showInputMessage="1" showErrorMessage="1" prompt="Enter details in Personal Care table starting in cell at right and in Legal table starting in cell G54. Next instruction is in cell A61." sqref="A67" xr:uid="{4D40684C-D56F-4273-B2CC-5C8947747B1A}"/>
  </dataValidations>
  <printOptions horizontalCentered="1"/>
  <pageMargins left="0.4" right="0.4" top="0.4" bottom="0.4" header="0.3" footer="0.3"/>
  <pageSetup scale="40" orientation="portrait" r:id="rId1"/>
  <headerFooter differentFirst="1">
    <oddFooter>Page &amp;P of &amp;N</oddFooter>
  </headerFooter>
  <ignoredErrors>
    <ignoredError sqref="E34 E44 E56 E64 E26:E31 E38:E40 E48:E49" emptyCellReference="1"/>
  </ignoredErrors>
  <drawing r:id="rId2"/>
  <tableParts count="6">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C63E0-AC48-478A-8E0F-34722BF253E3}">
  <sheetPr>
    <pageSetUpPr fitToPage="1"/>
  </sheetPr>
  <dimension ref="A1:H74"/>
  <sheetViews>
    <sheetView workbookViewId="0">
      <selection activeCell="C4" sqref="C4"/>
    </sheetView>
  </sheetViews>
  <sheetFormatPr defaultRowHeight="12.5"/>
  <cols>
    <col min="1" max="1" width="2.61328125" style="4" customWidth="1"/>
    <col min="2" max="2" width="30.61328125" customWidth="1"/>
    <col min="3" max="3" width="15.921875" customWidth="1"/>
    <col min="4" max="4" width="24.61328125" customWidth="1"/>
    <col min="5" max="5" width="14.84375" customWidth="1"/>
    <col min="6" max="6" width="2.61328125" customWidth="1"/>
    <col min="7" max="7" width="30.61328125" customWidth="1"/>
    <col min="8" max="8" width="15.921875" customWidth="1"/>
    <col min="9" max="9" width="2.61328125" customWidth="1"/>
  </cols>
  <sheetData>
    <row r="1" spans="1:8" s="1" customFormat="1" ht="14">
      <c r="A1" s="3" t="s">
        <v>4</v>
      </c>
    </row>
    <row r="2" spans="1:8" s="1" customFormat="1" ht="71.25" customHeight="1">
      <c r="A2" s="16" t="s">
        <v>6</v>
      </c>
      <c r="B2" s="11"/>
      <c r="C2" s="13" t="s">
        <v>61</v>
      </c>
      <c r="D2" s="12"/>
      <c r="E2" s="12"/>
      <c r="F2" s="12"/>
      <c r="G2" s="12"/>
      <c r="H2" s="12"/>
    </row>
    <row r="4" spans="1:8" ht="24.9" customHeight="1">
      <c r="B4" s="23"/>
      <c r="C4" s="24"/>
      <c r="D4" s="7"/>
    </row>
    <row r="5" spans="1:8" ht="29" customHeight="1">
      <c r="B5" s="25" t="s">
        <v>52</v>
      </c>
      <c r="C5" s="26"/>
      <c r="D5" s="27"/>
      <c r="E5" s="74">
        <f>'March 2020'!E11</f>
        <v>0</v>
      </c>
    </row>
    <row r="6" spans="1:8" ht="24.9" customHeight="1">
      <c r="B6" s="28"/>
      <c r="C6" s="29"/>
      <c r="D6" s="30"/>
      <c r="E6" s="74"/>
    </row>
    <row r="7" spans="1:8" ht="24.9" customHeight="1">
      <c r="B7" s="25" t="s">
        <v>60</v>
      </c>
      <c r="C7" s="26"/>
      <c r="D7" s="27"/>
      <c r="E7" s="75">
        <f>E71</f>
        <v>0</v>
      </c>
    </row>
    <row r="8" spans="1:8" ht="24.9" customHeight="1">
      <c r="B8" s="28"/>
      <c r="C8" s="29"/>
      <c r="D8" s="30"/>
      <c r="E8" s="75"/>
    </row>
    <row r="9" spans="1:8" ht="29" customHeight="1">
      <c r="B9" s="31" t="s">
        <v>53</v>
      </c>
      <c r="C9" s="32"/>
      <c r="D9" s="33"/>
      <c r="E9" s="22">
        <f>E23+E35+E45+E57+E65</f>
        <v>0</v>
      </c>
    </row>
    <row r="10" spans="1:8" ht="24.9" customHeight="1">
      <c r="B10" s="20" t="s">
        <v>84</v>
      </c>
      <c r="C10" s="20"/>
      <c r="D10" s="20"/>
      <c r="E10" s="21"/>
    </row>
    <row r="11" spans="1:8" ht="15">
      <c r="B11" s="20"/>
      <c r="C11" s="20"/>
      <c r="D11" s="20"/>
      <c r="E11" s="34">
        <f>E5-E7-E9</f>
        <v>0</v>
      </c>
    </row>
    <row r="12" spans="1:8" ht="24.9" customHeight="1">
      <c r="A12" s="4" t="s">
        <v>7</v>
      </c>
      <c r="B12" s="10" t="s">
        <v>13</v>
      </c>
      <c r="C12" s="10" t="s">
        <v>23</v>
      </c>
      <c r="D12" s="10" t="s">
        <v>24</v>
      </c>
      <c r="E12" s="10" t="s">
        <v>25</v>
      </c>
      <c r="F12" s="14"/>
      <c r="G12" s="10"/>
      <c r="H12" s="10"/>
    </row>
    <row r="13" spans="1:8" ht="24.9" customHeight="1">
      <c r="B13" s="8" t="s">
        <v>16</v>
      </c>
      <c r="C13" s="18">
        <v>0</v>
      </c>
      <c r="D13" s="18">
        <v>0</v>
      </c>
      <c r="E13" s="18">
        <f>Housing26[[#This Row],[Additional Cost]]-Housing26[[#This Row],[Saving]]</f>
        <v>0</v>
      </c>
      <c r="F13" s="14"/>
      <c r="G13" s="8"/>
      <c r="H13" s="9"/>
    </row>
    <row r="14" spans="1:8" ht="24.9" customHeight="1">
      <c r="B14" s="8" t="s">
        <v>17</v>
      </c>
      <c r="C14" s="18">
        <v>0</v>
      </c>
      <c r="D14" s="18">
        <v>0</v>
      </c>
      <c r="E14" s="18">
        <f>Housing26[[#This Row],[Additional Cost]]-Housing26[[#This Row],[Saving]]</f>
        <v>0</v>
      </c>
      <c r="F14" s="14"/>
      <c r="G14" s="8"/>
      <c r="H14" s="9"/>
    </row>
    <row r="15" spans="1:8" ht="24.9" customHeight="1">
      <c r="B15" s="8" t="s">
        <v>18</v>
      </c>
      <c r="C15" s="18">
        <v>0</v>
      </c>
      <c r="D15" s="18">
        <v>0</v>
      </c>
      <c r="E15" s="18">
        <f>Housing26[[#This Row],[Additional Cost]]-Housing26[[#This Row],[Saving]]</f>
        <v>0</v>
      </c>
      <c r="F15" s="14"/>
      <c r="G15" s="8"/>
      <c r="H15" s="9"/>
    </row>
    <row r="16" spans="1:8" ht="24.9" customHeight="1">
      <c r="B16" s="8" t="s">
        <v>19</v>
      </c>
      <c r="C16" s="18">
        <v>0</v>
      </c>
      <c r="D16" s="18">
        <v>0</v>
      </c>
      <c r="E16" s="18">
        <f>Housing26[[#This Row],[Additional Cost]]-Housing26[[#This Row],[Saving]]</f>
        <v>0</v>
      </c>
      <c r="F16" s="14"/>
      <c r="G16" s="8"/>
      <c r="H16" s="9"/>
    </row>
    <row r="17" spans="1:8" ht="24.9" customHeight="1">
      <c r="B17" s="8" t="s">
        <v>54</v>
      </c>
      <c r="C17" s="18">
        <v>0</v>
      </c>
      <c r="D17" s="18">
        <v>0</v>
      </c>
      <c r="E17" s="18">
        <f>Housing26[[#This Row],[Additional Cost]]-Housing26[[#This Row],[Saving]]</f>
        <v>0</v>
      </c>
      <c r="F17" s="14"/>
      <c r="G17" s="8"/>
      <c r="H17" s="9"/>
    </row>
    <row r="18" spans="1:8" ht="24.9" customHeight="1">
      <c r="B18" s="8" t="s">
        <v>20</v>
      </c>
      <c r="C18" s="18">
        <v>0</v>
      </c>
      <c r="D18" s="18">
        <v>0</v>
      </c>
      <c r="E18" s="18">
        <f>Housing26[[#This Row],[Additional Cost]]-Housing26[[#This Row],[Saving]]</f>
        <v>0</v>
      </c>
      <c r="F18" s="14"/>
      <c r="G18" s="8"/>
      <c r="H18" s="9"/>
    </row>
    <row r="19" spans="1:8" ht="24.9" customHeight="1">
      <c r="B19" s="8" t="s">
        <v>21</v>
      </c>
      <c r="C19" s="18">
        <v>0</v>
      </c>
      <c r="D19" s="18">
        <v>0</v>
      </c>
      <c r="E19" s="18">
        <f>Housing26[[#This Row],[Additional Cost]]-Housing26[[#This Row],[Saving]]</f>
        <v>0</v>
      </c>
      <c r="F19" s="14"/>
      <c r="G19" s="8"/>
      <c r="H19" s="9"/>
    </row>
    <row r="20" spans="1:8" ht="24.9" customHeight="1">
      <c r="B20" s="8" t="s">
        <v>22</v>
      </c>
      <c r="C20" s="18">
        <v>0</v>
      </c>
      <c r="D20" s="18">
        <v>0</v>
      </c>
      <c r="E20" s="18">
        <f>Housing26[[#This Row],[Additional Cost]]-Housing26[[#This Row],[Saving]]</f>
        <v>0</v>
      </c>
      <c r="F20" s="14"/>
      <c r="G20" s="8"/>
      <c r="H20" s="9"/>
    </row>
    <row r="21" spans="1:8" ht="24.9" customHeight="1">
      <c r="B21" s="8"/>
      <c r="C21" s="18">
        <v>0</v>
      </c>
      <c r="D21" s="18">
        <v>0</v>
      </c>
      <c r="E21" s="18">
        <f>Housing26[[#This Row],[Additional Cost]]-Housing26[[#This Row],[Saving]]</f>
        <v>0</v>
      </c>
      <c r="F21" s="14"/>
      <c r="G21" s="8"/>
      <c r="H21" s="9"/>
    </row>
    <row r="22" spans="1:8" ht="24.9" customHeight="1">
      <c r="B22" s="8"/>
      <c r="C22" s="18">
        <v>0</v>
      </c>
      <c r="D22" s="18">
        <v>0</v>
      </c>
      <c r="E22" s="18">
        <f>Housing26[[#This Row],[Additional Cost]]-Housing26[[#This Row],[Saving]]</f>
        <v>0</v>
      </c>
      <c r="F22" s="14"/>
      <c r="G22" s="15"/>
      <c r="H22" s="9"/>
    </row>
    <row r="23" spans="1:8" ht="24.9" customHeight="1">
      <c r="B23" s="15" t="s">
        <v>2</v>
      </c>
      <c r="C23" s="18"/>
      <c r="D23" s="18"/>
      <c r="E23" s="18">
        <f>SUBTOTAL(109,Housing26[Nett cost/saving])</f>
        <v>0</v>
      </c>
      <c r="F23" s="14"/>
      <c r="G23" s="73"/>
      <c r="H23" s="73"/>
    </row>
    <row r="24" spans="1:8" ht="24.9" customHeight="1">
      <c r="B24" s="73"/>
      <c r="C24" s="73"/>
      <c r="D24" s="73"/>
      <c r="E24" s="73"/>
      <c r="F24" s="14"/>
      <c r="G24" s="10"/>
      <c r="H24" s="10"/>
    </row>
    <row r="25" spans="1:8" ht="24.9" customHeight="1">
      <c r="A25" s="4" t="s">
        <v>8</v>
      </c>
      <c r="B25" s="10" t="s">
        <v>14</v>
      </c>
      <c r="C25" s="10" t="s">
        <v>23</v>
      </c>
      <c r="D25" s="10" t="s">
        <v>32</v>
      </c>
      <c r="E25" s="10" t="s">
        <v>25</v>
      </c>
      <c r="F25" s="14"/>
      <c r="G25" s="8"/>
      <c r="H25" s="9"/>
    </row>
    <row r="26" spans="1:8" ht="24.9" customHeight="1">
      <c r="B26" s="8" t="s">
        <v>26</v>
      </c>
      <c r="C26" s="18">
        <v>0</v>
      </c>
      <c r="D26" s="18">
        <v>0</v>
      </c>
      <c r="E26" s="18">
        <f>Transportation27[[#This Row],[Additional Cost]]-Transportation27[[#This Row],[  Saving]]</f>
        <v>0</v>
      </c>
      <c r="F26" s="14"/>
      <c r="G26" s="8"/>
      <c r="H26" s="9"/>
    </row>
    <row r="27" spans="1:8" ht="24.9" customHeight="1">
      <c r="B27" s="8" t="s">
        <v>0</v>
      </c>
      <c r="C27" s="18">
        <v>0</v>
      </c>
      <c r="D27" s="18">
        <v>0</v>
      </c>
      <c r="E27" s="18">
        <f>Transportation27[[#This Row],[Additional Cost]]-Transportation27[[#This Row],[  Saving]]</f>
        <v>0</v>
      </c>
      <c r="F27" s="14"/>
      <c r="G27" s="8"/>
      <c r="H27" s="9"/>
    </row>
    <row r="28" spans="1:8" ht="24.9" customHeight="1">
      <c r="B28" s="8" t="s">
        <v>27</v>
      </c>
      <c r="C28" s="18">
        <v>0</v>
      </c>
      <c r="D28" s="18">
        <v>0</v>
      </c>
      <c r="E28" s="18">
        <f>Transportation27[[#This Row],[Additional Cost]]-Transportation27[[#This Row],[  Saving]]</f>
        <v>0</v>
      </c>
      <c r="F28" s="14"/>
      <c r="G28" s="8"/>
      <c r="H28" s="9"/>
    </row>
    <row r="29" spans="1:8" ht="24.9" customHeight="1">
      <c r="B29" s="8" t="s">
        <v>28</v>
      </c>
      <c r="C29" s="18">
        <v>0</v>
      </c>
      <c r="D29" s="18"/>
      <c r="E29" s="18">
        <f>Transportation27[[#This Row],[Additional Cost]]-Transportation27[[#This Row],[  Saving]]</f>
        <v>0</v>
      </c>
      <c r="F29" s="14"/>
      <c r="G29" s="8"/>
      <c r="H29" s="9"/>
    </row>
    <row r="30" spans="1:8" ht="24.9" customHeight="1">
      <c r="B30" s="8" t="s">
        <v>29</v>
      </c>
      <c r="C30" s="18">
        <v>0</v>
      </c>
      <c r="D30" s="18"/>
      <c r="E30" s="18">
        <f>Transportation27[[#This Row],[Additional Cost]]-Transportation27[[#This Row],[  Saving]]</f>
        <v>0</v>
      </c>
      <c r="F30" s="14"/>
      <c r="G30" s="8"/>
      <c r="H30" s="9"/>
    </row>
    <row r="31" spans="1:8" ht="24.9" customHeight="1">
      <c r="B31" s="8" t="s">
        <v>31</v>
      </c>
      <c r="C31" s="18">
        <v>0</v>
      </c>
      <c r="D31" s="18"/>
      <c r="E31" s="18">
        <f>Transportation27[[#This Row],[Additional Cost]]-Transportation27[[#This Row],[  Saving]]</f>
        <v>0</v>
      </c>
      <c r="F31" s="14"/>
      <c r="G31" s="15"/>
      <c r="H31" s="9"/>
    </row>
    <row r="32" spans="1:8" ht="24.9" customHeight="1">
      <c r="B32" s="8" t="s">
        <v>30</v>
      </c>
      <c r="C32" s="18"/>
      <c r="D32" s="18">
        <v>0</v>
      </c>
      <c r="E32" s="18">
        <f>Transportation27[[#This Row],[Additional Cost]]-Transportation27[[#This Row],[  Saving]]</f>
        <v>0</v>
      </c>
      <c r="F32" s="14"/>
      <c r="G32" s="15"/>
      <c r="H32" s="9"/>
    </row>
    <row r="33" spans="1:8" ht="24.9" customHeight="1">
      <c r="B33" s="8" t="s">
        <v>70</v>
      </c>
      <c r="C33" s="18">
        <v>0</v>
      </c>
      <c r="D33" s="18"/>
      <c r="E33" s="18">
        <f>Transportation27[[#This Row],[Additional Cost]]-Transportation27[[#This Row],[  Saving]]</f>
        <v>0</v>
      </c>
      <c r="F33" s="14"/>
      <c r="G33" s="15"/>
      <c r="H33" s="9"/>
    </row>
    <row r="34" spans="1:8" ht="24.9" customHeight="1">
      <c r="B34" s="8" t="s">
        <v>1</v>
      </c>
      <c r="C34" s="18">
        <v>0</v>
      </c>
      <c r="D34" s="18"/>
      <c r="E34" s="18">
        <f>Transportation27[[#This Row],[Additional Cost]]-Transportation27[[#This Row],[  Saving]]</f>
        <v>0</v>
      </c>
      <c r="F34" s="14"/>
      <c r="G34" s="73"/>
      <c r="H34" s="73"/>
    </row>
    <row r="35" spans="1:8" ht="24.9" customHeight="1">
      <c r="B35" s="15" t="s">
        <v>2</v>
      </c>
      <c r="C35" s="18"/>
      <c r="D35" s="18"/>
      <c r="E35" s="18">
        <f>SUBTOTAL(109,Transportation27[Nett cost/saving])</f>
        <v>0</v>
      </c>
      <c r="F35" s="14"/>
      <c r="G35" s="10"/>
      <c r="H35" s="10"/>
    </row>
    <row r="36" spans="1:8" ht="24.9" customHeight="1">
      <c r="B36" s="73"/>
      <c r="C36" s="73"/>
      <c r="D36" s="73"/>
      <c r="E36" s="73"/>
      <c r="F36" s="14"/>
      <c r="G36" s="8"/>
      <c r="H36" s="9"/>
    </row>
    <row r="37" spans="1:8" ht="24.9" customHeight="1">
      <c r="A37" s="4" t="s">
        <v>12</v>
      </c>
      <c r="B37" s="10" t="s">
        <v>15</v>
      </c>
      <c r="C37" s="10" t="s">
        <v>39</v>
      </c>
      <c r="D37" s="10" t="s">
        <v>24</v>
      </c>
      <c r="E37" s="10" t="s">
        <v>25</v>
      </c>
      <c r="F37" s="14"/>
      <c r="G37" s="8"/>
      <c r="H37" s="9"/>
    </row>
    <row r="38" spans="1:8" ht="24.9" customHeight="1">
      <c r="B38" s="8" t="s">
        <v>34</v>
      </c>
      <c r="C38" s="18">
        <v>0</v>
      </c>
      <c r="D38" s="18">
        <v>0</v>
      </c>
      <c r="E38" s="18">
        <f>Insurance28[[#This Row],[Additional cost]]-Insurance28[[#This Row],[Saving]]</f>
        <v>0</v>
      </c>
      <c r="F38" s="14"/>
      <c r="G38" s="8"/>
      <c r="H38" s="9"/>
    </row>
    <row r="39" spans="1:8" ht="24.9" customHeight="1">
      <c r="B39" s="8" t="s">
        <v>35</v>
      </c>
      <c r="C39" s="18">
        <v>0</v>
      </c>
      <c r="D39" s="18">
        <v>0</v>
      </c>
      <c r="E39" s="18">
        <f>Insurance28[[#This Row],[Additional cost]]-Insurance28[[#This Row],[Saving]]</f>
        <v>0</v>
      </c>
      <c r="F39" s="14"/>
      <c r="G39" s="8"/>
      <c r="H39" s="9"/>
    </row>
    <row r="40" spans="1:8" ht="24.9" customHeight="1">
      <c r="B40" s="8" t="s">
        <v>36</v>
      </c>
      <c r="C40" s="18">
        <v>0</v>
      </c>
      <c r="D40" s="18"/>
      <c r="E40" s="18">
        <f>Insurance28[[#This Row],[Additional cost]]-Insurance28[[#This Row],[Saving]]</f>
        <v>0</v>
      </c>
      <c r="F40" s="14"/>
      <c r="G40" s="15"/>
      <c r="H40" s="9"/>
    </row>
    <row r="41" spans="1:8" ht="24.9" customHeight="1">
      <c r="B41" s="8" t="s">
        <v>37</v>
      </c>
      <c r="C41" s="18"/>
      <c r="D41" s="18">
        <v>0</v>
      </c>
      <c r="E41" s="18">
        <f>Insurance28[[#This Row],[Additional cost]]-Insurance28[[#This Row],[Saving]]</f>
        <v>0</v>
      </c>
      <c r="F41" s="14"/>
      <c r="G41" s="15"/>
      <c r="H41" s="9"/>
    </row>
    <row r="42" spans="1:8" ht="24.9" customHeight="1">
      <c r="B42" s="8" t="s">
        <v>38</v>
      </c>
      <c r="C42" s="18"/>
      <c r="D42" s="18">
        <v>0</v>
      </c>
      <c r="E42" s="18">
        <f>Insurance28[[#This Row],[Additional cost]]-Insurance28[[#This Row],[Saving]]</f>
        <v>0</v>
      </c>
      <c r="F42" s="14"/>
      <c r="G42" s="15"/>
      <c r="H42" s="9"/>
    </row>
    <row r="43" spans="1:8" ht="24.9" customHeight="1">
      <c r="B43" s="8"/>
      <c r="C43" s="18"/>
      <c r="D43" s="18"/>
      <c r="E43" s="18">
        <f>Insurance28[[#This Row],[Additional cost]]-Insurance28[[#This Row],[Saving]]</f>
        <v>0</v>
      </c>
      <c r="F43" s="14"/>
      <c r="G43" s="15"/>
      <c r="H43" s="9"/>
    </row>
    <row r="44" spans="1:8" ht="24.9" customHeight="1">
      <c r="B44" s="8"/>
      <c r="C44" s="18"/>
      <c r="D44" s="18"/>
      <c r="E44" s="18">
        <f>Insurance28[[#This Row],[Additional cost]]-Insurance28[[#This Row],[Saving]]</f>
        <v>0</v>
      </c>
      <c r="F44" s="14"/>
      <c r="G44" s="73"/>
      <c r="H44" s="73"/>
    </row>
    <row r="45" spans="1:8" ht="24.9" customHeight="1">
      <c r="B45" s="15" t="s">
        <v>2</v>
      </c>
      <c r="C45" s="9"/>
      <c r="D45" s="9"/>
      <c r="E45" s="18">
        <f>SUBTOTAL(109,Insurance28[Nett cost/saving])</f>
        <v>0</v>
      </c>
      <c r="F45" s="14"/>
      <c r="G45" s="10"/>
      <c r="H45" s="10"/>
    </row>
    <row r="46" spans="1:8" ht="24.9" customHeight="1">
      <c r="B46" s="73"/>
      <c r="C46" s="73"/>
      <c r="D46" s="73"/>
      <c r="E46" s="73"/>
      <c r="F46" s="14"/>
      <c r="G46" s="8"/>
      <c r="H46" s="9"/>
    </row>
    <row r="47" spans="1:8" ht="24.9" customHeight="1">
      <c r="A47" s="4" t="s">
        <v>9</v>
      </c>
      <c r="B47" s="10" t="s">
        <v>40</v>
      </c>
      <c r="C47" s="10" t="s">
        <v>23</v>
      </c>
      <c r="D47" s="10" t="s">
        <v>24</v>
      </c>
      <c r="E47" s="10" t="s">
        <v>25</v>
      </c>
      <c r="F47" s="14"/>
      <c r="G47" s="8"/>
      <c r="H47" s="9"/>
    </row>
    <row r="48" spans="1:8" ht="24.9" customHeight="1">
      <c r="B48" s="8" t="s">
        <v>41</v>
      </c>
      <c r="C48" s="18">
        <v>0</v>
      </c>
      <c r="D48" s="18"/>
      <c r="E48" s="18">
        <f>Food29[[#This Row],[Additional Cost]]-Food29[[#This Row],[Saving]]</f>
        <v>0</v>
      </c>
      <c r="F48" s="14"/>
      <c r="G48" s="8"/>
      <c r="H48" s="9"/>
    </row>
    <row r="49" spans="1:8" ht="25.5" customHeight="1">
      <c r="B49" s="8" t="s">
        <v>42</v>
      </c>
      <c r="C49" s="18">
        <v>0</v>
      </c>
      <c r="D49" s="18"/>
      <c r="E49" s="18">
        <f>Food29[[#This Row],[Additional Cost]]-Food29[[#This Row],[Saving]]</f>
        <v>0</v>
      </c>
      <c r="F49" s="14"/>
      <c r="G49" s="15"/>
      <c r="H49" s="9"/>
    </row>
    <row r="50" spans="1:8" ht="25.5" customHeight="1">
      <c r="B50" s="8" t="s">
        <v>43</v>
      </c>
      <c r="C50" s="18"/>
      <c r="D50" s="18">
        <v>0</v>
      </c>
      <c r="E50" s="18">
        <f>Food29[[#This Row],[Additional Cost]]-Food29[[#This Row],[Saving]]</f>
        <v>0</v>
      </c>
      <c r="F50" s="14"/>
      <c r="G50" s="15"/>
      <c r="H50" s="9"/>
    </row>
    <row r="51" spans="1:8" ht="24.9" customHeight="1">
      <c r="B51" s="8" t="s">
        <v>44</v>
      </c>
      <c r="C51" s="18"/>
      <c r="D51" s="18">
        <v>0</v>
      </c>
      <c r="E51" s="18">
        <f>Food29[[#This Row],[Additional Cost]]-Food29[[#This Row],[Saving]]</f>
        <v>0</v>
      </c>
      <c r="F51" s="14"/>
      <c r="G51" s="15"/>
      <c r="H51" s="9"/>
    </row>
    <row r="52" spans="1:8" ht="24.9" customHeight="1">
      <c r="B52" s="8" t="s">
        <v>45</v>
      </c>
      <c r="C52" s="18">
        <v>0</v>
      </c>
      <c r="D52" s="18"/>
      <c r="E52" s="18">
        <f>Food29[[#This Row],[Additional Cost]]-Food29[[#This Row],[Saving]]</f>
        <v>0</v>
      </c>
      <c r="F52" s="14"/>
      <c r="G52" s="15"/>
      <c r="H52" s="9"/>
    </row>
    <row r="53" spans="1:8" ht="24.9" customHeight="1">
      <c r="B53" s="8" t="s">
        <v>76</v>
      </c>
      <c r="C53" s="18"/>
      <c r="D53" s="18"/>
      <c r="E53" s="18">
        <f>Food29[[#This Row],[Additional Cost]]-Food29[[#This Row],[Saving]]</f>
        <v>0</v>
      </c>
      <c r="F53" s="14"/>
      <c r="G53" s="15"/>
      <c r="H53" s="9"/>
    </row>
    <row r="54" spans="1:8" ht="24.9" customHeight="1">
      <c r="B54" s="8" t="s">
        <v>46</v>
      </c>
      <c r="C54" s="18">
        <v>0</v>
      </c>
      <c r="D54" s="18"/>
      <c r="E54" s="18">
        <f>Food29[[#This Row],[Additional Cost]]-Food29[[#This Row],[Saving]]</f>
        <v>0</v>
      </c>
      <c r="F54" s="14"/>
      <c r="G54" s="15"/>
      <c r="H54" s="9"/>
    </row>
    <row r="55" spans="1:8" ht="24.9" customHeight="1">
      <c r="B55" s="8" t="s">
        <v>1</v>
      </c>
      <c r="C55" s="18"/>
      <c r="D55" s="18"/>
      <c r="E55" s="18">
        <f>Food29[[#This Row],[Additional Cost]]-Food29[[#This Row],[Saving]]</f>
        <v>0</v>
      </c>
      <c r="F55" s="14"/>
      <c r="G55" s="15"/>
      <c r="H55" s="9"/>
    </row>
    <row r="56" spans="1:8" ht="24.9" customHeight="1">
      <c r="B56" s="8"/>
      <c r="C56" s="18"/>
      <c r="D56" s="18"/>
      <c r="E56" s="18">
        <f>Food29[[#This Row],[Additional Cost]]-Food29[[#This Row],[Saving]]</f>
        <v>0</v>
      </c>
      <c r="F56" s="14"/>
      <c r="G56" s="73"/>
      <c r="H56" s="73"/>
    </row>
    <row r="57" spans="1:8" ht="24.9" customHeight="1">
      <c r="B57" s="15" t="s">
        <v>2</v>
      </c>
      <c r="C57" s="18"/>
      <c r="D57" s="18"/>
      <c r="E57" s="18">
        <f>SUBTOTAL(109,Food29[Nett cost/saving])</f>
        <v>0</v>
      </c>
      <c r="F57" s="14"/>
      <c r="G57" s="10"/>
      <c r="H57" s="10"/>
    </row>
    <row r="58" spans="1:8" ht="24.9" customHeight="1">
      <c r="B58" s="73"/>
      <c r="C58" s="73"/>
      <c r="D58" s="73"/>
      <c r="E58" s="73"/>
      <c r="F58" s="14"/>
      <c r="G58" s="8"/>
      <c r="H58" s="9"/>
    </row>
    <row r="59" spans="1:8" ht="24.9" customHeight="1">
      <c r="A59" s="4" t="s">
        <v>10</v>
      </c>
      <c r="B59" s="10" t="s">
        <v>47</v>
      </c>
      <c r="C59" s="10" t="s">
        <v>33</v>
      </c>
      <c r="D59" s="10" t="s">
        <v>50</v>
      </c>
      <c r="E59" s="10" t="s">
        <v>51</v>
      </c>
      <c r="F59" s="14"/>
      <c r="G59" s="8"/>
      <c r="H59" s="9"/>
    </row>
    <row r="60" spans="1:8" ht="24.9" customHeight="1">
      <c r="B60" s="8" t="s">
        <v>49</v>
      </c>
      <c r="C60" s="18"/>
      <c r="D60" s="18"/>
      <c r="E60" s="18">
        <v>0</v>
      </c>
      <c r="F60" s="14"/>
      <c r="G60" s="8"/>
      <c r="H60" s="9"/>
    </row>
    <row r="61" spans="1:8" ht="24.9" customHeight="1">
      <c r="B61" s="8" t="s">
        <v>48</v>
      </c>
      <c r="C61" s="18"/>
      <c r="D61" s="18"/>
      <c r="E61" s="18">
        <v>0</v>
      </c>
      <c r="F61" s="14"/>
      <c r="G61" s="15"/>
      <c r="H61" s="9"/>
    </row>
    <row r="62" spans="1:8" ht="24.9" customHeight="1">
      <c r="B62" s="19" t="s">
        <v>55</v>
      </c>
      <c r="C62" s="18"/>
      <c r="D62" s="18"/>
      <c r="E62" s="18">
        <v>0</v>
      </c>
      <c r="F62" s="14"/>
      <c r="G62" s="73"/>
      <c r="H62" s="73"/>
    </row>
    <row r="63" spans="1:8" ht="24.9" customHeight="1">
      <c r="B63" s="19" t="s">
        <v>56</v>
      </c>
      <c r="C63" s="18"/>
      <c r="D63" s="18"/>
      <c r="E63" s="18">
        <v>0</v>
      </c>
      <c r="F63" s="14"/>
      <c r="G63" s="10"/>
      <c r="H63" s="10"/>
    </row>
    <row r="64" spans="1:8" ht="24.9" customHeight="1">
      <c r="B64" s="8" t="s">
        <v>1</v>
      </c>
      <c r="C64" s="18"/>
      <c r="D64" s="18"/>
      <c r="E64" s="18">
        <v>0</v>
      </c>
      <c r="F64" s="14"/>
      <c r="G64" s="8"/>
      <c r="H64" s="9"/>
    </row>
    <row r="65" spans="1:8" ht="24.9" customHeight="1">
      <c r="B65" s="15" t="s">
        <v>2</v>
      </c>
      <c r="C65" s="18"/>
      <c r="D65" s="18"/>
      <c r="E65" s="18">
        <f>SUBTOTAL(109,Pets30[Cost / receipt])</f>
        <v>0</v>
      </c>
      <c r="F65" s="14"/>
      <c r="G65" s="8"/>
      <c r="H65" s="9"/>
    </row>
    <row r="66" spans="1:8" ht="24.9" customHeight="1">
      <c r="B66" s="73"/>
      <c r="C66" s="73"/>
      <c r="D66" s="73"/>
      <c r="E66" s="73"/>
      <c r="F66" s="14"/>
      <c r="G66" s="8"/>
      <c r="H66" s="9"/>
    </row>
    <row r="67" spans="1:8" ht="24.9" customHeight="1">
      <c r="A67" s="4" t="s">
        <v>11</v>
      </c>
      <c r="B67" s="10" t="s">
        <v>72</v>
      </c>
      <c r="C67" s="10" t="s">
        <v>33</v>
      </c>
      <c r="D67" s="10" t="s">
        <v>50</v>
      </c>
      <c r="E67" s="10" t="s">
        <v>58</v>
      </c>
      <c r="F67" s="14"/>
      <c r="G67" s="8"/>
      <c r="H67" s="9"/>
    </row>
    <row r="68" spans="1:8" ht="24.9" customHeight="1">
      <c r="B68" s="8" t="s">
        <v>57</v>
      </c>
      <c r="C68" s="18"/>
      <c r="D68" s="18"/>
      <c r="E68" s="18">
        <v>0</v>
      </c>
      <c r="F68" s="14"/>
      <c r="G68" s="15"/>
      <c r="H68" s="9"/>
    </row>
    <row r="69" spans="1:8" ht="24.9" customHeight="1">
      <c r="B69" s="8" t="s">
        <v>73</v>
      </c>
      <c r="C69" s="18"/>
      <c r="D69" s="18"/>
      <c r="E69" s="18">
        <v>0</v>
      </c>
      <c r="F69" s="14"/>
      <c r="G69" s="73"/>
      <c r="H69" s="73"/>
    </row>
    <row r="70" spans="1:8" ht="24.9" customHeight="1">
      <c r="B70" s="8" t="s">
        <v>59</v>
      </c>
      <c r="C70" s="18"/>
      <c r="D70" s="18"/>
      <c r="E70" s="18">
        <v>0</v>
      </c>
      <c r="F70" s="14"/>
      <c r="G70" s="77"/>
      <c r="H70" s="77"/>
    </row>
    <row r="71" spans="1:8" ht="24.9" customHeight="1">
      <c r="B71" s="15" t="s">
        <v>2</v>
      </c>
      <c r="C71" s="18"/>
      <c r="D71" s="18"/>
      <c r="E71" s="18">
        <f>SUBTOTAL(109,Pets431[[Cost ]])</f>
        <v>0</v>
      </c>
      <c r="F71" s="14"/>
      <c r="G71" s="77"/>
      <c r="H71" s="77"/>
    </row>
    <row r="72" spans="1:8" ht="24.9" customHeight="1">
      <c r="B72" s="8"/>
      <c r="C72" s="9"/>
      <c r="D72" s="9"/>
      <c r="E72" s="9"/>
      <c r="F72" s="14"/>
      <c r="G72" s="77"/>
      <c r="H72" s="77"/>
    </row>
    <row r="73" spans="1:8" ht="24.9" customHeight="1">
      <c r="B73" s="15"/>
      <c r="C73" s="9"/>
      <c r="D73" s="9"/>
      <c r="E73" s="9"/>
      <c r="F73" s="14"/>
      <c r="G73" s="77"/>
      <c r="H73" s="77"/>
    </row>
    <row r="74" spans="1:8">
      <c r="B74" s="76"/>
      <c r="C74" s="76"/>
      <c r="D74" s="76"/>
      <c r="E74" s="76"/>
    </row>
  </sheetData>
  <mergeCells count="16">
    <mergeCell ref="B74:E74"/>
    <mergeCell ref="G44:H44"/>
    <mergeCell ref="B46:E46"/>
    <mergeCell ref="G56:H56"/>
    <mergeCell ref="B58:E58"/>
    <mergeCell ref="G62:H62"/>
    <mergeCell ref="B66:E66"/>
    <mergeCell ref="G69:H69"/>
    <mergeCell ref="G70:H71"/>
    <mergeCell ref="G72:H73"/>
    <mergeCell ref="B36:E36"/>
    <mergeCell ref="E5:E6"/>
    <mergeCell ref="E7:E8"/>
    <mergeCell ref="G23:H23"/>
    <mergeCell ref="B24:E24"/>
    <mergeCell ref="G34:H34"/>
  </mergeCells>
  <dataValidations count="10">
    <dataValidation allowBlank="1" showInputMessage="1" showErrorMessage="1" prompt="Enter details in Personal Care table starting in cell at right and in Legal table starting in cell G54. Next instruction is in cell A61." sqref="A67" xr:uid="{2BCA6279-1231-4D60-89C8-8CD02EE431B2}"/>
    <dataValidation allowBlank="1" showInputMessage="1" showErrorMessage="1" prompt="Enter details in Pets table starting in cell at right and in Gifts table starting in cell G48. Next instruction is in cell A58." sqref="A59" xr:uid="{F0BFDB17-DD7E-4DA4-93BC-4164B24CD110}"/>
    <dataValidation allowBlank="1" showInputMessage="1" showErrorMessage="1" prompt="Enter details in Food table starting in cell at right and in Savings table starting in cell G42. Next instruction is in cell A50." sqref="A47" xr:uid="{EEB23221-E8F3-4E89-BB51-845B7ECD02EE}"/>
    <dataValidation allowBlank="1" showInputMessage="1" showErrorMessage="1" prompt="Enter details in Insurance table starting in cell at right and in Taxes table starting in cell G35. Next instruction is in cell A44." sqref="A37" xr:uid="{9ECA9D24-EC8D-4E11-A28F-DC913DCA7EC7}"/>
    <dataValidation allowBlank="1" showInputMessage="1" showErrorMessage="1" prompt="Enter details in Transportation table starting in cell at right and in Loans table starting in cell G26. Next instruction is in cell A37." sqref="A25" xr:uid="{6111DC7B-AF11-43FC-9DF8-9A16CE3FB333}"/>
    <dataValidation allowBlank="1" showInputMessage="1" showErrorMessage="1" prompt="Enter details in Housing table starting in cell at right and in Entertainment table starting in cell G14. Next instruction is in cell A27." sqref="A12" xr:uid="{7B4FE5F9-538F-4F47-A12D-DEB6AF6873F4}"/>
    <dataValidation allowBlank="1" showInputMessage="1" showErrorMessage="1" prompt="Projected Balance is auto calculated in cell H4, Actual Balance in H6, and Difference in H8. Next instruction is in cell A9." sqref="A7" xr:uid="{58683F71-8739-494D-AAF4-106AAA3E97E2}"/>
    <dataValidation allowBlank="1" showInputMessage="1" showErrorMessage="1" prompt="Projected Monthly Income label is in cell at right. Enter Income 1 in cell C5 and Extra Income in C6 to calculate Total monthly income in C7. Next instruction is in cell A7." sqref="A4" xr:uid="{F9FCC8E4-749A-42DD-BC90-02105F8A4467}"/>
    <dataValidation allowBlank="1" showInputMessage="1" showErrorMessage="1" prompt="Title of this worksheet is in cell C2. Next instruction is in cell A4." sqref="A2" xr:uid="{1B247CDF-34F9-4DF7-845C-364B18A56A4F}"/>
    <dataValidation allowBlank="1" showInputMessage="1" showErrorMessage="1" prompt="Create a Personal Monthly Budget in this worksheet. Helpful instructions on how to use this worksheet are in cells in this column. Arrow down to get started." sqref="A1" xr:uid="{4297BDDE-F3D6-4891-AEFF-3B033B5011F1}"/>
  </dataValidations>
  <pageMargins left="0.7" right="0.7" top="0.75" bottom="0.75" header="0.3" footer="0.3"/>
  <pageSetup paperSize="9" scale="39" orientation="portrait" r:id="rId1"/>
  <drawing r:id="rId2"/>
  <tableParts count="6">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B376-C874-449C-9882-49237EA2B519}">
  <dimension ref="A1:H74"/>
  <sheetViews>
    <sheetView workbookViewId="0">
      <selection activeCell="B4" sqref="B4"/>
    </sheetView>
  </sheetViews>
  <sheetFormatPr defaultRowHeight="12.5"/>
  <cols>
    <col min="1" max="1" width="2.61328125" style="4" customWidth="1"/>
    <col min="2" max="2" width="30.61328125" customWidth="1"/>
    <col min="3" max="3" width="15.921875" customWidth="1"/>
    <col min="4" max="4" width="24.61328125" customWidth="1"/>
    <col min="5" max="5" width="14.84375" customWidth="1"/>
    <col min="6" max="6" width="2.61328125" customWidth="1"/>
    <col min="7" max="7" width="30.61328125" customWidth="1"/>
    <col min="8" max="8" width="15.921875" customWidth="1"/>
    <col min="9" max="9" width="2.61328125" customWidth="1"/>
  </cols>
  <sheetData>
    <row r="1" spans="1:8" s="1" customFormat="1" ht="14">
      <c r="A1" s="3" t="s">
        <v>4</v>
      </c>
    </row>
    <row r="2" spans="1:8" s="1" customFormat="1" ht="71.25" customHeight="1">
      <c r="A2" s="16" t="s">
        <v>6</v>
      </c>
      <c r="B2" s="11"/>
      <c r="C2" s="13" t="s">
        <v>61</v>
      </c>
      <c r="D2" s="12"/>
      <c r="E2" s="12"/>
      <c r="F2" s="12"/>
      <c r="G2" s="12"/>
      <c r="H2" s="12"/>
    </row>
    <row r="4" spans="1:8" ht="24.9" customHeight="1">
      <c r="B4" s="67" t="s">
        <v>89</v>
      </c>
      <c r="C4" s="24"/>
      <c r="D4" s="7"/>
    </row>
    <row r="5" spans="1:8" ht="29" customHeight="1">
      <c r="B5" s="25" t="s">
        <v>52</v>
      </c>
      <c r="C5" s="26"/>
      <c r="D5" s="27"/>
      <c r="E5" s="74">
        <f>'April 2020'!E11</f>
        <v>0</v>
      </c>
    </row>
    <row r="6" spans="1:8" ht="24.9" customHeight="1">
      <c r="B6" s="28"/>
      <c r="C6" s="29"/>
      <c r="D6" s="30"/>
      <c r="E6" s="74"/>
    </row>
    <row r="7" spans="1:8" ht="24.9" customHeight="1">
      <c r="B7" s="25" t="s">
        <v>60</v>
      </c>
      <c r="C7" s="26"/>
      <c r="D7" s="27"/>
      <c r="E7" s="75">
        <f>E71</f>
        <v>0</v>
      </c>
    </row>
    <row r="8" spans="1:8" ht="24.9" customHeight="1">
      <c r="B8" s="28"/>
      <c r="C8" s="29"/>
      <c r="D8" s="30"/>
      <c r="E8" s="75"/>
    </row>
    <row r="9" spans="1:8" ht="29" customHeight="1">
      <c r="B9" s="31" t="s">
        <v>53</v>
      </c>
      <c r="C9" s="32"/>
      <c r="D9" s="33"/>
      <c r="E9" s="22">
        <f>E23+E35+E45+E57+E65</f>
        <v>0</v>
      </c>
    </row>
    <row r="10" spans="1:8" ht="24.9" customHeight="1">
      <c r="B10" s="20" t="s">
        <v>85</v>
      </c>
      <c r="C10" s="20"/>
      <c r="D10" s="20"/>
      <c r="E10" s="21"/>
    </row>
    <row r="11" spans="1:8" ht="15">
      <c r="B11" s="20"/>
      <c r="C11" s="20"/>
      <c r="D11" s="20"/>
      <c r="E11" s="34">
        <f>E5-E7-E9</f>
        <v>0</v>
      </c>
    </row>
    <row r="12" spans="1:8" ht="24.9" customHeight="1">
      <c r="A12" s="4" t="s">
        <v>7</v>
      </c>
      <c r="B12" s="10" t="s">
        <v>13</v>
      </c>
      <c r="C12" s="10" t="s">
        <v>23</v>
      </c>
      <c r="D12" s="10" t="s">
        <v>24</v>
      </c>
      <c r="E12" s="10" t="s">
        <v>25</v>
      </c>
      <c r="F12" s="14"/>
      <c r="G12" s="10"/>
      <c r="H12" s="10"/>
    </row>
    <row r="13" spans="1:8" ht="24.9" customHeight="1">
      <c r="B13" s="8" t="s">
        <v>16</v>
      </c>
      <c r="C13" s="18">
        <v>0</v>
      </c>
      <c r="D13" s="18">
        <v>0</v>
      </c>
      <c r="E13" s="18">
        <f>Housing2638[[#This Row],[Additional Cost]]-Housing2638[[#This Row],[Saving]]</f>
        <v>0</v>
      </c>
      <c r="F13" s="14"/>
      <c r="G13" s="8"/>
      <c r="H13" s="9"/>
    </row>
    <row r="14" spans="1:8" ht="24.9" customHeight="1">
      <c r="B14" s="8" t="s">
        <v>17</v>
      </c>
      <c r="C14" s="18">
        <v>0</v>
      </c>
      <c r="D14" s="18">
        <v>0</v>
      </c>
      <c r="E14" s="18">
        <f>Housing2638[[#This Row],[Additional Cost]]-Housing2638[[#This Row],[Saving]]</f>
        <v>0</v>
      </c>
      <c r="F14" s="14"/>
      <c r="G14" s="8"/>
      <c r="H14" s="9"/>
    </row>
    <row r="15" spans="1:8" ht="24.9" customHeight="1">
      <c r="B15" s="8" t="s">
        <v>18</v>
      </c>
      <c r="C15" s="18">
        <v>0</v>
      </c>
      <c r="D15" s="18">
        <v>0</v>
      </c>
      <c r="E15" s="18">
        <f>Housing2638[[#This Row],[Additional Cost]]-Housing2638[[#This Row],[Saving]]</f>
        <v>0</v>
      </c>
      <c r="F15" s="14"/>
      <c r="G15" s="8"/>
      <c r="H15" s="9"/>
    </row>
    <row r="16" spans="1:8" ht="24.9" customHeight="1">
      <c r="B16" s="8" t="s">
        <v>19</v>
      </c>
      <c r="C16" s="18">
        <v>0</v>
      </c>
      <c r="D16" s="18">
        <v>0</v>
      </c>
      <c r="E16" s="18">
        <f>Housing2638[[#This Row],[Additional Cost]]-Housing2638[[#This Row],[Saving]]</f>
        <v>0</v>
      </c>
      <c r="F16" s="14"/>
      <c r="G16" s="8"/>
      <c r="H16" s="9"/>
    </row>
    <row r="17" spans="1:8" ht="24.9" customHeight="1">
      <c r="B17" s="8" t="s">
        <v>54</v>
      </c>
      <c r="C17" s="18">
        <v>0</v>
      </c>
      <c r="D17" s="18">
        <v>0</v>
      </c>
      <c r="E17" s="18">
        <f>Housing2638[[#This Row],[Additional Cost]]-Housing2638[[#This Row],[Saving]]</f>
        <v>0</v>
      </c>
      <c r="F17" s="14"/>
      <c r="G17" s="8"/>
      <c r="H17" s="9"/>
    </row>
    <row r="18" spans="1:8" ht="24.9" customHeight="1">
      <c r="B18" s="8" t="s">
        <v>20</v>
      </c>
      <c r="C18" s="18">
        <v>0</v>
      </c>
      <c r="D18" s="18">
        <v>0</v>
      </c>
      <c r="E18" s="18">
        <f>Housing2638[[#This Row],[Additional Cost]]-Housing2638[[#This Row],[Saving]]</f>
        <v>0</v>
      </c>
      <c r="F18" s="14"/>
      <c r="G18" s="8"/>
      <c r="H18" s="9"/>
    </row>
    <row r="19" spans="1:8" ht="24.9" customHeight="1">
      <c r="B19" s="8" t="s">
        <v>21</v>
      </c>
      <c r="C19" s="18">
        <v>0</v>
      </c>
      <c r="D19" s="18">
        <v>0</v>
      </c>
      <c r="E19" s="18">
        <f>Housing2638[[#This Row],[Additional Cost]]-Housing2638[[#This Row],[Saving]]</f>
        <v>0</v>
      </c>
      <c r="F19" s="14"/>
      <c r="G19" s="8"/>
      <c r="H19" s="9"/>
    </row>
    <row r="20" spans="1:8" ht="24.9" customHeight="1">
      <c r="B20" s="8" t="s">
        <v>22</v>
      </c>
      <c r="C20" s="18">
        <v>0</v>
      </c>
      <c r="D20" s="18">
        <v>0</v>
      </c>
      <c r="E20" s="18">
        <f>Housing2638[[#This Row],[Additional Cost]]-Housing2638[[#This Row],[Saving]]</f>
        <v>0</v>
      </c>
      <c r="F20" s="14"/>
      <c r="G20" s="8"/>
      <c r="H20" s="9"/>
    </row>
    <row r="21" spans="1:8" ht="24.9" customHeight="1">
      <c r="B21" s="8"/>
      <c r="C21" s="18">
        <v>0</v>
      </c>
      <c r="D21" s="18">
        <v>0</v>
      </c>
      <c r="E21" s="18">
        <f>Housing2638[[#This Row],[Additional Cost]]-Housing2638[[#This Row],[Saving]]</f>
        <v>0</v>
      </c>
      <c r="F21" s="14"/>
      <c r="G21" s="8"/>
      <c r="H21" s="9"/>
    </row>
    <row r="22" spans="1:8" ht="24.9" customHeight="1">
      <c r="B22" s="8"/>
      <c r="C22" s="18">
        <v>0</v>
      </c>
      <c r="D22" s="18">
        <v>0</v>
      </c>
      <c r="E22" s="18">
        <f>Housing2638[[#This Row],[Additional Cost]]-Housing2638[[#This Row],[Saving]]</f>
        <v>0</v>
      </c>
      <c r="F22" s="14"/>
      <c r="G22" s="15"/>
      <c r="H22" s="9"/>
    </row>
    <row r="23" spans="1:8" ht="24.9" customHeight="1">
      <c r="B23" s="15" t="s">
        <v>2</v>
      </c>
      <c r="C23" s="18"/>
      <c r="D23" s="18"/>
      <c r="E23" s="18">
        <f>SUBTOTAL(109,Housing2638[Nett cost/saving])</f>
        <v>0</v>
      </c>
      <c r="F23" s="14"/>
      <c r="G23" s="73"/>
      <c r="H23" s="73"/>
    </row>
    <row r="24" spans="1:8" ht="24.9" customHeight="1">
      <c r="B24" s="73"/>
      <c r="C24" s="73"/>
      <c r="D24" s="73"/>
      <c r="E24" s="73"/>
      <c r="F24" s="14"/>
      <c r="G24" s="10"/>
      <c r="H24" s="10"/>
    </row>
    <row r="25" spans="1:8" ht="24.9" customHeight="1">
      <c r="A25" s="4" t="s">
        <v>8</v>
      </c>
      <c r="B25" s="10" t="s">
        <v>14</v>
      </c>
      <c r="C25" s="10" t="s">
        <v>23</v>
      </c>
      <c r="D25" s="10" t="s">
        <v>32</v>
      </c>
      <c r="E25" s="10" t="s">
        <v>25</v>
      </c>
      <c r="F25" s="14"/>
      <c r="G25" s="8"/>
      <c r="H25" s="9"/>
    </row>
    <row r="26" spans="1:8" ht="24.9" customHeight="1">
      <c r="B26" s="8" t="s">
        <v>26</v>
      </c>
      <c r="C26" s="18">
        <v>0</v>
      </c>
      <c r="D26" s="18">
        <v>0</v>
      </c>
      <c r="E26" s="18">
        <f>Transportation2739[[#This Row],[Additional Cost]]-Transportation2739[[#This Row],[  Saving]]</f>
        <v>0</v>
      </c>
      <c r="F26" s="14"/>
      <c r="G26" s="8"/>
      <c r="H26" s="9"/>
    </row>
    <row r="27" spans="1:8" ht="24.9" customHeight="1">
      <c r="B27" s="8" t="s">
        <v>0</v>
      </c>
      <c r="C27" s="18">
        <v>0</v>
      </c>
      <c r="D27" s="18">
        <v>0</v>
      </c>
      <c r="E27" s="18">
        <f>Transportation2739[[#This Row],[Additional Cost]]-Transportation2739[[#This Row],[  Saving]]</f>
        <v>0</v>
      </c>
      <c r="F27" s="14"/>
      <c r="G27" s="8"/>
      <c r="H27" s="9"/>
    </row>
    <row r="28" spans="1:8" ht="24.9" customHeight="1">
      <c r="B28" s="8" t="s">
        <v>27</v>
      </c>
      <c r="C28" s="18">
        <v>0</v>
      </c>
      <c r="D28" s="18">
        <v>0</v>
      </c>
      <c r="E28" s="18">
        <f>Transportation2739[[#This Row],[Additional Cost]]-Transportation2739[[#This Row],[  Saving]]</f>
        <v>0</v>
      </c>
      <c r="F28" s="14"/>
      <c r="G28" s="8"/>
      <c r="H28" s="9"/>
    </row>
    <row r="29" spans="1:8" ht="24.9" customHeight="1">
      <c r="B29" s="8" t="s">
        <v>28</v>
      </c>
      <c r="C29" s="18">
        <v>0</v>
      </c>
      <c r="D29" s="18">
        <v>0</v>
      </c>
      <c r="E29" s="18">
        <f>Transportation2739[[#This Row],[Additional Cost]]-Transportation2739[[#This Row],[  Saving]]</f>
        <v>0</v>
      </c>
      <c r="F29" s="14"/>
      <c r="G29" s="8"/>
      <c r="H29" s="9"/>
    </row>
    <row r="30" spans="1:8" ht="24.9" customHeight="1">
      <c r="B30" s="8" t="s">
        <v>29</v>
      </c>
      <c r="C30" s="18">
        <v>0</v>
      </c>
      <c r="D30" s="18">
        <v>0</v>
      </c>
      <c r="E30" s="18">
        <f>Transportation2739[[#This Row],[Additional Cost]]-Transportation2739[[#This Row],[  Saving]]</f>
        <v>0</v>
      </c>
      <c r="F30" s="14"/>
      <c r="G30" s="8"/>
      <c r="H30" s="9"/>
    </row>
    <row r="31" spans="1:8" ht="24.9" customHeight="1">
      <c r="B31" s="8" t="s">
        <v>31</v>
      </c>
      <c r="C31" s="18">
        <v>0</v>
      </c>
      <c r="D31" s="18">
        <v>0</v>
      </c>
      <c r="E31" s="18">
        <f>Transportation2739[[#This Row],[Additional Cost]]-Transportation2739[[#This Row],[  Saving]]</f>
        <v>0</v>
      </c>
      <c r="F31" s="14"/>
      <c r="G31" s="15"/>
      <c r="H31" s="9"/>
    </row>
    <row r="32" spans="1:8" ht="24.9" customHeight="1">
      <c r="B32" s="8" t="s">
        <v>30</v>
      </c>
      <c r="C32" s="18">
        <v>0</v>
      </c>
      <c r="D32" s="18">
        <v>0</v>
      </c>
      <c r="E32" s="18">
        <f>Transportation2739[[#This Row],[Additional Cost]]-Transportation2739[[#This Row],[  Saving]]</f>
        <v>0</v>
      </c>
      <c r="F32" s="14"/>
      <c r="G32" s="15"/>
      <c r="H32" s="9"/>
    </row>
    <row r="33" spans="1:8" ht="24.9" customHeight="1">
      <c r="B33" s="8" t="s">
        <v>70</v>
      </c>
      <c r="C33" s="18">
        <v>0</v>
      </c>
      <c r="D33" s="18">
        <v>0</v>
      </c>
      <c r="E33" s="18">
        <f>Transportation2739[[#This Row],[Additional Cost]]-Transportation2739[[#This Row],[  Saving]]</f>
        <v>0</v>
      </c>
      <c r="F33" s="14"/>
      <c r="G33" s="15"/>
      <c r="H33" s="9"/>
    </row>
    <row r="34" spans="1:8" ht="24.9" customHeight="1">
      <c r="B34" s="8" t="s">
        <v>1</v>
      </c>
      <c r="C34" s="18">
        <v>0</v>
      </c>
      <c r="D34" s="18">
        <v>0</v>
      </c>
      <c r="E34" s="18">
        <f>Transportation2739[[#This Row],[Additional Cost]]-Transportation2739[[#This Row],[  Saving]]</f>
        <v>0</v>
      </c>
      <c r="F34" s="14"/>
      <c r="G34" s="73"/>
      <c r="H34" s="73"/>
    </row>
    <row r="35" spans="1:8" ht="24.9" customHeight="1">
      <c r="B35" s="15" t="s">
        <v>2</v>
      </c>
      <c r="C35" s="18"/>
      <c r="D35" s="18"/>
      <c r="E35" s="18">
        <f>SUBTOTAL(109,Transportation2739[Nett cost/saving])</f>
        <v>0</v>
      </c>
      <c r="F35" s="14"/>
      <c r="G35" s="10"/>
      <c r="H35" s="10"/>
    </row>
    <row r="36" spans="1:8" ht="24.9" customHeight="1">
      <c r="B36" s="73"/>
      <c r="C36" s="73"/>
      <c r="D36" s="73"/>
      <c r="E36" s="73"/>
      <c r="F36" s="14"/>
      <c r="G36" s="8"/>
      <c r="H36" s="9"/>
    </row>
    <row r="37" spans="1:8" ht="24.9" customHeight="1">
      <c r="A37" s="4" t="s">
        <v>12</v>
      </c>
      <c r="B37" s="10" t="s">
        <v>15</v>
      </c>
      <c r="C37" s="10" t="s">
        <v>39</v>
      </c>
      <c r="D37" s="10" t="s">
        <v>24</v>
      </c>
      <c r="E37" s="10" t="s">
        <v>25</v>
      </c>
      <c r="F37" s="14"/>
      <c r="G37" s="8"/>
      <c r="H37" s="9"/>
    </row>
    <row r="38" spans="1:8" ht="24.9" customHeight="1">
      <c r="B38" s="8" t="s">
        <v>34</v>
      </c>
      <c r="C38" s="18">
        <v>0</v>
      </c>
      <c r="D38" s="18">
        <v>0</v>
      </c>
      <c r="E38" s="18">
        <f>Insurance2840[[#This Row],[Additional cost]]-Insurance2840[[#This Row],[Saving]]</f>
        <v>0</v>
      </c>
      <c r="F38" s="14"/>
      <c r="G38" s="8"/>
      <c r="H38" s="9"/>
    </row>
    <row r="39" spans="1:8" ht="24.9" customHeight="1">
      <c r="B39" s="8" t="s">
        <v>35</v>
      </c>
      <c r="C39" s="18">
        <v>0</v>
      </c>
      <c r="D39" s="18">
        <v>0</v>
      </c>
      <c r="E39" s="18">
        <f>Insurance2840[[#This Row],[Additional cost]]-Insurance2840[[#This Row],[Saving]]</f>
        <v>0</v>
      </c>
      <c r="F39" s="14"/>
      <c r="G39" s="8"/>
      <c r="H39" s="9"/>
    </row>
    <row r="40" spans="1:8" ht="24.9" customHeight="1">
      <c r="B40" s="8" t="s">
        <v>36</v>
      </c>
      <c r="C40" s="18">
        <v>0</v>
      </c>
      <c r="D40" s="18">
        <v>0</v>
      </c>
      <c r="E40" s="18">
        <f>Insurance2840[[#This Row],[Additional cost]]-Insurance2840[[#This Row],[Saving]]</f>
        <v>0</v>
      </c>
      <c r="F40" s="14"/>
      <c r="G40" s="15"/>
      <c r="H40" s="9"/>
    </row>
    <row r="41" spans="1:8" ht="24.9" customHeight="1">
      <c r="B41" s="8" t="s">
        <v>37</v>
      </c>
      <c r="C41" s="18">
        <v>0</v>
      </c>
      <c r="D41" s="18">
        <v>0</v>
      </c>
      <c r="E41" s="18">
        <f>Insurance2840[[#This Row],[Additional cost]]-Insurance2840[[#This Row],[Saving]]</f>
        <v>0</v>
      </c>
      <c r="F41" s="14"/>
      <c r="G41" s="15"/>
      <c r="H41" s="9"/>
    </row>
    <row r="42" spans="1:8" ht="24.9" customHeight="1">
      <c r="B42" s="8" t="s">
        <v>38</v>
      </c>
      <c r="C42" s="18">
        <v>0</v>
      </c>
      <c r="D42" s="18">
        <v>0</v>
      </c>
      <c r="E42" s="18">
        <f>Insurance2840[[#This Row],[Additional cost]]-Insurance2840[[#This Row],[Saving]]</f>
        <v>0</v>
      </c>
      <c r="F42" s="14"/>
      <c r="G42" s="15"/>
      <c r="H42" s="9"/>
    </row>
    <row r="43" spans="1:8" ht="24.9" customHeight="1">
      <c r="B43" s="8"/>
      <c r="C43" s="18">
        <v>0</v>
      </c>
      <c r="D43" s="18">
        <v>0</v>
      </c>
      <c r="E43" s="18">
        <f>Insurance2840[[#This Row],[Additional cost]]-Insurance2840[[#This Row],[Saving]]</f>
        <v>0</v>
      </c>
      <c r="F43" s="14"/>
      <c r="G43" s="15"/>
      <c r="H43" s="9"/>
    </row>
    <row r="44" spans="1:8" ht="24.9" customHeight="1">
      <c r="B44" s="8"/>
      <c r="C44" s="18"/>
      <c r="D44" s="18"/>
      <c r="E44" s="18">
        <f>Insurance2840[[#This Row],[Additional cost]]-Insurance2840[[#This Row],[Saving]]</f>
        <v>0</v>
      </c>
      <c r="F44" s="14"/>
      <c r="G44" s="73"/>
      <c r="H44" s="73"/>
    </row>
    <row r="45" spans="1:8" ht="24.9" customHeight="1">
      <c r="B45" s="15" t="s">
        <v>2</v>
      </c>
      <c r="C45" s="9"/>
      <c r="D45" s="9"/>
      <c r="E45" s="18">
        <f>SUBTOTAL(109,Insurance2840[Nett cost/saving])</f>
        <v>0</v>
      </c>
      <c r="F45" s="14"/>
      <c r="G45" s="10"/>
      <c r="H45" s="10"/>
    </row>
    <row r="46" spans="1:8" ht="24.9" customHeight="1">
      <c r="B46" s="73"/>
      <c r="C46" s="73"/>
      <c r="D46" s="73"/>
      <c r="E46" s="73"/>
      <c r="F46" s="14"/>
      <c r="G46" s="8"/>
      <c r="H46" s="9"/>
    </row>
    <row r="47" spans="1:8" ht="24.9" customHeight="1">
      <c r="A47" s="4" t="s">
        <v>9</v>
      </c>
      <c r="B47" s="10" t="s">
        <v>40</v>
      </c>
      <c r="C47" s="10" t="s">
        <v>23</v>
      </c>
      <c r="D47" s="10" t="s">
        <v>24</v>
      </c>
      <c r="E47" s="10" t="s">
        <v>25</v>
      </c>
      <c r="F47" s="14"/>
      <c r="G47" s="8"/>
      <c r="H47" s="9"/>
    </row>
    <row r="48" spans="1:8" ht="24.9" customHeight="1">
      <c r="B48" s="8" t="s">
        <v>41</v>
      </c>
      <c r="C48" s="18">
        <v>0</v>
      </c>
      <c r="D48" s="18">
        <v>0</v>
      </c>
      <c r="E48" s="18">
        <f>Food2941[[#This Row],[Additional Cost]]-Food2941[[#This Row],[Saving]]</f>
        <v>0</v>
      </c>
      <c r="F48" s="14"/>
      <c r="G48" s="8"/>
      <c r="H48" s="9"/>
    </row>
    <row r="49" spans="1:8" ht="25.5" customHeight="1">
      <c r="B49" s="8" t="s">
        <v>42</v>
      </c>
      <c r="C49" s="18">
        <v>0</v>
      </c>
      <c r="D49" s="18">
        <v>0</v>
      </c>
      <c r="E49" s="18">
        <f>Food2941[[#This Row],[Additional Cost]]-Food2941[[#This Row],[Saving]]</f>
        <v>0</v>
      </c>
      <c r="F49" s="14"/>
      <c r="G49" s="15"/>
      <c r="H49" s="9"/>
    </row>
    <row r="50" spans="1:8" ht="25.5" customHeight="1">
      <c r="B50" s="8" t="s">
        <v>43</v>
      </c>
      <c r="C50" s="18">
        <v>0</v>
      </c>
      <c r="D50" s="18">
        <v>0</v>
      </c>
      <c r="E50" s="18">
        <f>Food2941[[#This Row],[Additional Cost]]-Food2941[[#This Row],[Saving]]</f>
        <v>0</v>
      </c>
      <c r="F50" s="14"/>
      <c r="G50" s="15"/>
      <c r="H50" s="9"/>
    </row>
    <row r="51" spans="1:8" ht="24.9" customHeight="1">
      <c r="B51" s="8" t="s">
        <v>44</v>
      </c>
      <c r="C51" s="18">
        <v>0</v>
      </c>
      <c r="D51" s="18">
        <v>0</v>
      </c>
      <c r="E51" s="18">
        <f>Food2941[[#This Row],[Additional Cost]]-Food2941[[#This Row],[Saving]]</f>
        <v>0</v>
      </c>
      <c r="F51" s="14"/>
      <c r="G51" s="15"/>
      <c r="H51" s="9"/>
    </row>
    <row r="52" spans="1:8" ht="24.9" customHeight="1">
      <c r="B52" s="8" t="s">
        <v>45</v>
      </c>
      <c r="C52" s="18">
        <v>0</v>
      </c>
      <c r="D52" s="18">
        <v>0</v>
      </c>
      <c r="E52" s="18">
        <f>Food2941[[#This Row],[Additional Cost]]-Food2941[[#This Row],[Saving]]</f>
        <v>0</v>
      </c>
      <c r="F52" s="14"/>
      <c r="G52" s="15"/>
      <c r="H52" s="9"/>
    </row>
    <row r="53" spans="1:8" ht="24.9" customHeight="1">
      <c r="B53" s="8" t="s">
        <v>76</v>
      </c>
      <c r="C53" s="18">
        <v>0</v>
      </c>
      <c r="D53" s="18">
        <v>0</v>
      </c>
      <c r="E53" s="18">
        <f>Food2941[[#This Row],[Additional Cost]]-Food2941[[#This Row],[Saving]]</f>
        <v>0</v>
      </c>
      <c r="F53" s="14"/>
      <c r="G53" s="15"/>
      <c r="H53" s="9"/>
    </row>
    <row r="54" spans="1:8" ht="24.9" customHeight="1">
      <c r="B54" s="8" t="s">
        <v>46</v>
      </c>
      <c r="C54" s="18">
        <v>0</v>
      </c>
      <c r="D54" s="18">
        <v>0</v>
      </c>
      <c r="E54" s="18">
        <f>Food2941[[#This Row],[Additional Cost]]-Food2941[[#This Row],[Saving]]</f>
        <v>0</v>
      </c>
      <c r="F54" s="14"/>
      <c r="G54" s="15"/>
      <c r="H54" s="9"/>
    </row>
    <row r="55" spans="1:8" ht="24.9" customHeight="1">
      <c r="B55" s="8" t="s">
        <v>1</v>
      </c>
      <c r="C55" s="18">
        <v>0</v>
      </c>
      <c r="D55" s="18">
        <v>0</v>
      </c>
      <c r="E55" s="18">
        <f>Food2941[[#This Row],[Additional Cost]]-Food2941[[#This Row],[Saving]]</f>
        <v>0</v>
      </c>
      <c r="F55" s="14"/>
      <c r="G55" s="15"/>
      <c r="H55" s="9"/>
    </row>
    <row r="56" spans="1:8" ht="24.9" customHeight="1">
      <c r="B56" s="8"/>
      <c r="C56" s="18"/>
      <c r="D56" s="18"/>
      <c r="E56" s="18">
        <f>Food2941[[#This Row],[Additional Cost]]-Food2941[[#This Row],[Saving]]</f>
        <v>0</v>
      </c>
      <c r="F56" s="14"/>
      <c r="G56" s="73"/>
      <c r="H56" s="73"/>
    </row>
    <row r="57" spans="1:8" ht="24.9" customHeight="1">
      <c r="B57" s="15" t="s">
        <v>2</v>
      </c>
      <c r="C57" s="18"/>
      <c r="D57" s="18"/>
      <c r="E57" s="18">
        <f>SUBTOTAL(109,Food2941[Nett cost/saving])</f>
        <v>0</v>
      </c>
      <c r="F57" s="14"/>
      <c r="G57" s="10"/>
      <c r="H57" s="10"/>
    </row>
    <row r="58" spans="1:8" ht="24.9" customHeight="1">
      <c r="B58" s="73"/>
      <c r="C58" s="73"/>
      <c r="D58" s="73"/>
      <c r="E58" s="73"/>
      <c r="F58" s="14"/>
      <c r="G58" s="8"/>
      <c r="H58" s="9"/>
    </row>
    <row r="59" spans="1:8" ht="24.9" customHeight="1">
      <c r="A59" s="4" t="s">
        <v>10</v>
      </c>
      <c r="B59" s="10" t="s">
        <v>47</v>
      </c>
      <c r="C59" s="10" t="s">
        <v>33</v>
      </c>
      <c r="D59" s="10" t="s">
        <v>50</v>
      </c>
      <c r="E59" s="10" t="s">
        <v>51</v>
      </c>
      <c r="F59" s="14"/>
      <c r="G59" s="8"/>
      <c r="H59" s="9"/>
    </row>
    <row r="60" spans="1:8" ht="24.9" customHeight="1">
      <c r="B60" s="8" t="s">
        <v>49</v>
      </c>
      <c r="C60" s="18"/>
      <c r="D60" s="18"/>
      <c r="E60" s="18">
        <v>0</v>
      </c>
      <c r="F60" s="14"/>
      <c r="G60" s="8"/>
      <c r="H60" s="9"/>
    </row>
    <row r="61" spans="1:8" ht="24.9" customHeight="1">
      <c r="B61" s="8" t="s">
        <v>48</v>
      </c>
      <c r="C61" s="18"/>
      <c r="D61" s="18"/>
      <c r="E61" s="18">
        <v>0</v>
      </c>
      <c r="F61" s="14"/>
      <c r="G61" s="15"/>
      <c r="H61" s="9"/>
    </row>
    <row r="62" spans="1:8" ht="24.9" customHeight="1">
      <c r="B62" s="19" t="s">
        <v>55</v>
      </c>
      <c r="C62" s="18"/>
      <c r="D62" s="18"/>
      <c r="E62" s="18">
        <v>0</v>
      </c>
      <c r="F62" s="14"/>
      <c r="G62" s="73"/>
      <c r="H62" s="73"/>
    </row>
    <row r="63" spans="1:8" ht="24.9" customHeight="1">
      <c r="B63" s="19" t="s">
        <v>56</v>
      </c>
      <c r="C63" s="18"/>
      <c r="D63" s="18"/>
      <c r="E63" s="18">
        <v>0</v>
      </c>
      <c r="F63" s="14"/>
      <c r="G63" s="10"/>
      <c r="H63" s="10"/>
    </row>
    <row r="64" spans="1:8" ht="24.9" customHeight="1">
      <c r="B64" s="8" t="s">
        <v>1</v>
      </c>
      <c r="C64" s="18"/>
      <c r="D64" s="18"/>
      <c r="E64" s="18">
        <v>0</v>
      </c>
      <c r="F64" s="14"/>
      <c r="G64" s="8"/>
      <c r="H64" s="9"/>
    </row>
    <row r="65" spans="1:8" ht="24.9" customHeight="1">
      <c r="B65" s="15" t="s">
        <v>2</v>
      </c>
      <c r="C65" s="18"/>
      <c r="D65" s="18"/>
      <c r="E65" s="18">
        <f>SUBTOTAL(109,Pets3042[Cost / receipt])</f>
        <v>0</v>
      </c>
      <c r="F65" s="14"/>
      <c r="G65" s="8"/>
      <c r="H65" s="9"/>
    </row>
    <row r="66" spans="1:8" ht="24.9" customHeight="1">
      <c r="B66" s="73"/>
      <c r="C66" s="73"/>
      <c r="D66" s="73"/>
      <c r="E66" s="73"/>
      <c r="F66" s="14"/>
      <c r="G66" s="8"/>
      <c r="H66" s="9"/>
    </row>
    <row r="67" spans="1:8" ht="24.9" customHeight="1">
      <c r="A67" s="4" t="s">
        <v>11</v>
      </c>
      <c r="B67" s="10" t="s">
        <v>74</v>
      </c>
      <c r="C67" s="10" t="s">
        <v>33</v>
      </c>
      <c r="D67" s="10" t="s">
        <v>50</v>
      </c>
      <c r="E67" s="10" t="s">
        <v>58</v>
      </c>
      <c r="F67" s="14"/>
      <c r="G67" s="8"/>
      <c r="H67" s="9"/>
    </row>
    <row r="68" spans="1:8" ht="24.9" customHeight="1">
      <c r="B68" s="8" t="s">
        <v>57</v>
      </c>
      <c r="C68" s="18"/>
      <c r="D68" s="18"/>
      <c r="E68" s="18">
        <v>0</v>
      </c>
      <c r="F68" s="14"/>
      <c r="G68" s="15"/>
      <c r="H68" s="9"/>
    </row>
    <row r="69" spans="1:8" ht="24.9" customHeight="1">
      <c r="B69" s="8" t="s">
        <v>75</v>
      </c>
      <c r="C69" s="18"/>
      <c r="D69" s="18"/>
      <c r="E69" s="18">
        <v>0</v>
      </c>
      <c r="F69" s="14"/>
      <c r="G69" s="73"/>
      <c r="H69" s="73"/>
    </row>
    <row r="70" spans="1:8" ht="24.9" customHeight="1">
      <c r="B70" s="8" t="s">
        <v>59</v>
      </c>
      <c r="C70" s="18"/>
      <c r="D70" s="18"/>
      <c r="E70" s="18">
        <v>0</v>
      </c>
      <c r="F70" s="14"/>
      <c r="G70" s="77"/>
      <c r="H70" s="77"/>
    </row>
    <row r="71" spans="1:8" ht="24.9" customHeight="1">
      <c r="B71" s="15" t="s">
        <v>2</v>
      </c>
      <c r="C71" s="18"/>
      <c r="D71" s="18"/>
      <c r="E71" s="18">
        <f>SUBTOTAL(109,Pets43143[[Cost ]])</f>
        <v>0</v>
      </c>
      <c r="F71" s="14"/>
      <c r="G71" s="77"/>
      <c r="H71" s="77"/>
    </row>
    <row r="72" spans="1:8" ht="24.9" customHeight="1">
      <c r="B72" s="8"/>
      <c r="C72" s="9"/>
      <c r="D72" s="9"/>
      <c r="E72" s="9"/>
      <c r="F72" s="14"/>
      <c r="G72" s="77"/>
      <c r="H72" s="77"/>
    </row>
    <row r="73" spans="1:8" ht="24.9" customHeight="1">
      <c r="B73" s="15"/>
      <c r="C73" s="9"/>
      <c r="D73" s="9"/>
      <c r="E73" s="9"/>
      <c r="F73" s="14"/>
      <c r="G73" s="77"/>
      <c r="H73" s="77"/>
    </row>
    <row r="74" spans="1:8">
      <c r="B74" s="76"/>
      <c r="C74" s="76"/>
      <c r="D74" s="76"/>
      <c r="E74" s="76"/>
    </row>
  </sheetData>
  <mergeCells count="16">
    <mergeCell ref="B74:E74"/>
    <mergeCell ref="G44:H44"/>
    <mergeCell ref="B46:E46"/>
    <mergeCell ref="G56:H56"/>
    <mergeCell ref="B58:E58"/>
    <mergeCell ref="G62:H62"/>
    <mergeCell ref="B66:E66"/>
    <mergeCell ref="G69:H69"/>
    <mergeCell ref="G70:H71"/>
    <mergeCell ref="G72:H73"/>
    <mergeCell ref="B36:E36"/>
    <mergeCell ref="E5:E6"/>
    <mergeCell ref="E7:E8"/>
    <mergeCell ref="G23:H23"/>
    <mergeCell ref="B24:E24"/>
    <mergeCell ref="G34:H34"/>
  </mergeCells>
  <dataValidations count="10">
    <dataValidation allowBlank="1" showInputMessage="1" showErrorMessage="1" prompt="Create a Personal Monthly Budget in this worksheet. Helpful instructions on how to use this worksheet are in cells in this column. Arrow down to get started." sqref="A1" xr:uid="{B02568E7-A014-4835-AB4E-4BF99EA99765}"/>
    <dataValidation allowBlank="1" showInputMessage="1" showErrorMessage="1" prompt="Title of this worksheet is in cell C2. Next instruction is in cell A4." sqref="A2" xr:uid="{4E0796B8-A5C9-4F41-862C-98AA8133A027}"/>
    <dataValidation allowBlank="1" showInputMessage="1" showErrorMessage="1" prompt="Projected Monthly Income label is in cell at right. Enter Income 1 in cell C5 and Extra Income in C6 to calculate Total monthly income in C7. Next instruction is in cell A7." sqref="A4" xr:uid="{93B57A8B-86E6-4129-BF53-78DD4DE81E63}"/>
    <dataValidation allowBlank="1" showInputMessage="1" showErrorMessage="1" prompt="Projected Balance is auto calculated in cell H4, Actual Balance in H6, and Difference in H8. Next instruction is in cell A9." sqref="A7" xr:uid="{18B23B7B-BC6A-4156-838C-D0B910E11650}"/>
    <dataValidation allowBlank="1" showInputMessage="1" showErrorMessage="1" prompt="Enter details in Housing table starting in cell at right and in Entertainment table starting in cell G14. Next instruction is in cell A27." sqref="A12" xr:uid="{C4F03179-FD65-42F9-BEE3-C578CDDCC858}"/>
    <dataValidation allowBlank="1" showInputMessage="1" showErrorMessage="1" prompt="Enter details in Transportation table starting in cell at right and in Loans table starting in cell G26. Next instruction is in cell A37." sqref="A25" xr:uid="{A3E84139-C66D-4362-9FA6-ECA00086430B}"/>
    <dataValidation allowBlank="1" showInputMessage="1" showErrorMessage="1" prompt="Enter details in Insurance table starting in cell at right and in Taxes table starting in cell G35. Next instruction is in cell A44." sqref="A37" xr:uid="{A3C4368D-1954-4D03-BB39-682DB7927807}"/>
    <dataValidation allowBlank="1" showInputMessage="1" showErrorMessage="1" prompt="Enter details in Food table starting in cell at right and in Savings table starting in cell G42. Next instruction is in cell A50." sqref="A47" xr:uid="{E4DF4A5B-EE9C-4FC9-BB9F-C6EC3CD6A316}"/>
    <dataValidation allowBlank="1" showInputMessage="1" showErrorMessage="1" prompt="Enter details in Pets table starting in cell at right and in Gifts table starting in cell G48. Next instruction is in cell A58." sqref="A59" xr:uid="{8AB220EB-3943-4799-9D80-77C74E254047}"/>
    <dataValidation allowBlank="1" showInputMessage="1" showErrorMessage="1" prompt="Enter details in Personal Care table starting in cell at right and in Legal table starting in cell G54. Next instruction is in cell A61." sqref="A67" xr:uid="{4F1F3408-9C24-4622-9C7F-BC2B282635C2}"/>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F5A8-D20E-42D8-AA57-F955F22144E8}">
  <dimension ref="A1:H74"/>
  <sheetViews>
    <sheetView workbookViewId="0">
      <selection activeCell="B4" sqref="B4"/>
    </sheetView>
  </sheetViews>
  <sheetFormatPr defaultRowHeight="12.5"/>
  <cols>
    <col min="1" max="1" width="2.61328125" style="4" customWidth="1"/>
    <col min="2" max="2" width="30.61328125" customWidth="1"/>
    <col min="3" max="3" width="15.921875" customWidth="1"/>
    <col min="4" max="4" width="24.61328125" customWidth="1"/>
    <col min="5" max="5" width="14.84375" customWidth="1"/>
    <col min="6" max="6" width="2.61328125" customWidth="1"/>
    <col min="7" max="7" width="30.61328125" customWidth="1"/>
    <col min="8" max="8" width="15.921875" customWidth="1"/>
    <col min="9" max="9" width="2.61328125" customWidth="1"/>
  </cols>
  <sheetData>
    <row r="1" spans="1:8" s="1" customFormat="1" ht="14">
      <c r="A1" s="3" t="s">
        <v>4</v>
      </c>
    </row>
    <row r="2" spans="1:8" s="1" customFormat="1" ht="71.25" customHeight="1">
      <c r="A2" s="16" t="s">
        <v>6</v>
      </c>
      <c r="B2" s="11"/>
      <c r="C2" s="13" t="s">
        <v>61</v>
      </c>
      <c r="D2" s="12"/>
      <c r="E2" s="12"/>
      <c r="F2" s="12"/>
      <c r="G2" s="12"/>
      <c r="H2" s="12"/>
    </row>
    <row r="4" spans="1:8" ht="24.9" customHeight="1">
      <c r="B4" s="67" t="s">
        <v>89</v>
      </c>
      <c r="C4" s="24"/>
      <c r="D4" s="7"/>
    </row>
    <row r="5" spans="1:8" ht="29" customHeight="1">
      <c r="B5" s="25" t="s">
        <v>52</v>
      </c>
      <c r="C5" s="26"/>
      <c r="D5" s="27"/>
      <c r="E5" s="74">
        <f>'May 2020'!E11</f>
        <v>0</v>
      </c>
    </row>
    <row r="6" spans="1:8" ht="24.9" customHeight="1">
      <c r="B6" s="28"/>
      <c r="C6" s="29"/>
      <c r="D6" s="30"/>
      <c r="E6" s="74"/>
    </row>
    <row r="7" spans="1:8" ht="24.9" customHeight="1">
      <c r="B7" s="25" t="s">
        <v>60</v>
      </c>
      <c r="C7" s="26"/>
      <c r="D7" s="27"/>
      <c r="E7" s="75">
        <f>E71</f>
        <v>0</v>
      </c>
    </row>
    <row r="8" spans="1:8" ht="24.9" customHeight="1">
      <c r="B8" s="28"/>
      <c r="C8" s="29"/>
      <c r="D8" s="30"/>
      <c r="E8" s="75"/>
    </row>
    <row r="9" spans="1:8" ht="29" customHeight="1">
      <c r="B9" s="31" t="s">
        <v>53</v>
      </c>
      <c r="C9" s="32"/>
      <c r="D9" s="33"/>
      <c r="E9" s="22">
        <f>E23+E35+E45+E57+E65</f>
        <v>0</v>
      </c>
    </row>
    <row r="10" spans="1:8" ht="24.9" customHeight="1">
      <c r="B10" s="20" t="s">
        <v>85</v>
      </c>
      <c r="C10" s="20"/>
      <c r="D10" s="20"/>
      <c r="E10" s="21"/>
    </row>
    <row r="11" spans="1:8" ht="15">
      <c r="B11" s="20"/>
      <c r="C11" s="20"/>
      <c r="D11" s="20"/>
      <c r="E11" s="34">
        <f>E5-E7-E9</f>
        <v>0</v>
      </c>
    </row>
    <row r="12" spans="1:8" ht="24.9" customHeight="1">
      <c r="A12" s="4" t="s">
        <v>7</v>
      </c>
      <c r="B12" s="10" t="s">
        <v>13</v>
      </c>
      <c r="C12" s="10" t="s">
        <v>23</v>
      </c>
      <c r="D12" s="10" t="s">
        <v>24</v>
      </c>
      <c r="E12" s="10" t="s">
        <v>25</v>
      </c>
      <c r="F12" s="14"/>
      <c r="G12" s="10"/>
      <c r="H12" s="10"/>
    </row>
    <row r="13" spans="1:8" ht="24.9" customHeight="1">
      <c r="B13" s="8" t="s">
        <v>16</v>
      </c>
      <c r="C13" s="18">
        <v>0</v>
      </c>
      <c r="D13" s="18">
        <v>0</v>
      </c>
      <c r="E13" s="18">
        <f>Housing263850[[#This Row],[Additional Cost]]-Housing263850[[#This Row],[Saving]]</f>
        <v>0</v>
      </c>
      <c r="F13" s="14"/>
      <c r="G13" s="8"/>
      <c r="H13" s="9"/>
    </row>
    <row r="14" spans="1:8" ht="24.9" customHeight="1">
      <c r="B14" s="8" t="s">
        <v>17</v>
      </c>
      <c r="C14" s="18">
        <v>0</v>
      </c>
      <c r="D14" s="18">
        <v>0</v>
      </c>
      <c r="E14" s="18">
        <f>Housing263850[[#This Row],[Additional Cost]]-Housing263850[[#This Row],[Saving]]</f>
        <v>0</v>
      </c>
      <c r="F14" s="14"/>
      <c r="G14" s="8"/>
      <c r="H14" s="9"/>
    </row>
    <row r="15" spans="1:8" ht="24.9" customHeight="1">
      <c r="B15" s="8" t="s">
        <v>18</v>
      </c>
      <c r="C15" s="18">
        <v>0</v>
      </c>
      <c r="D15" s="18">
        <v>0</v>
      </c>
      <c r="E15" s="18">
        <f>Housing263850[[#This Row],[Additional Cost]]-Housing263850[[#This Row],[Saving]]</f>
        <v>0</v>
      </c>
      <c r="F15" s="14"/>
      <c r="G15" s="8"/>
      <c r="H15" s="9"/>
    </row>
    <row r="16" spans="1:8" ht="24.9" customHeight="1">
      <c r="B16" s="8" t="s">
        <v>19</v>
      </c>
      <c r="C16" s="18">
        <v>0</v>
      </c>
      <c r="D16" s="18">
        <v>0</v>
      </c>
      <c r="E16" s="18">
        <f>Housing263850[[#This Row],[Additional Cost]]-Housing263850[[#This Row],[Saving]]</f>
        <v>0</v>
      </c>
      <c r="F16" s="14"/>
      <c r="G16" s="8"/>
      <c r="H16" s="9"/>
    </row>
    <row r="17" spans="1:8" ht="24.9" customHeight="1">
      <c r="B17" s="8" t="s">
        <v>54</v>
      </c>
      <c r="C17" s="18">
        <v>0</v>
      </c>
      <c r="D17" s="18">
        <v>0</v>
      </c>
      <c r="E17" s="18">
        <f>Housing263850[[#This Row],[Additional Cost]]-Housing263850[[#This Row],[Saving]]</f>
        <v>0</v>
      </c>
      <c r="F17" s="14"/>
      <c r="G17" s="8"/>
      <c r="H17" s="9"/>
    </row>
    <row r="18" spans="1:8" ht="24.9" customHeight="1">
      <c r="B18" s="8" t="s">
        <v>20</v>
      </c>
      <c r="C18" s="18">
        <v>0</v>
      </c>
      <c r="D18" s="18">
        <v>0</v>
      </c>
      <c r="E18" s="18">
        <f>Housing263850[[#This Row],[Additional Cost]]-Housing263850[[#This Row],[Saving]]</f>
        <v>0</v>
      </c>
      <c r="F18" s="14"/>
      <c r="G18" s="8"/>
      <c r="H18" s="9"/>
    </row>
    <row r="19" spans="1:8" ht="24.9" customHeight="1">
      <c r="B19" s="8" t="s">
        <v>21</v>
      </c>
      <c r="C19" s="18">
        <v>0</v>
      </c>
      <c r="D19" s="18">
        <v>0</v>
      </c>
      <c r="E19" s="18">
        <f>Housing263850[[#This Row],[Additional Cost]]-Housing263850[[#This Row],[Saving]]</f>
        <v>0</v>
      </c>
      <c r="F19" s="14"/>
      <c r="G19" s="8"/>
      <c r="H19" s="9"/>
    </row>
    <row r="20" spans="1:8" ht="24.9" customHeight="1">
      <c r="B20" s="8" t="s">
        <v>22</v>
      </c>
      <c r="C20" s="18">
        <v>0</v>
      </c>
      <c r="D20" s="18">
        <v>0</v>
      </c>
      <c r="E20" s="18">
        <f>Housing263850[[#This Row],[Additional Cost]]-Housing263850[[#This Row],[Saving]]</f>
        <v>0</v>
      </c>
      <c r="F20" s="14"/>
      <c r="G20" s="8"/>
      <c r="H20" s="9"/>
    </row>
    <row r="21" spans="1:8" ht="24.9" customHeight="1">
      <c r="B21" s="8"/>
      <c r="C21" s="18">
        <v>0</v>
      </c>
      <c r="D21" s="18">
        <v>0</v>
      </c>
      <c r="E21" s="18">
        <f>Housing263850[[#This Row],[Additional Cost]]-Housing263850[[#This Row],[Saving]]</f>
        <v>0</v>
      </c>
      <c r="F21" s="14"/>
      <c r="G21" s="8"/>
      <c r="H21" s="9"/>
    </row>
    <row r="22" spans="1:8" ht="24.9" customHeight="1">
      <c r="B22" s="8"/>
      <c r="C22" s="18">
        <v>0</v>
      </c>
      <c r="D22" s="18">
        <v>0</v>
      </c>
      <c r="E22" s="18">
        <f>Housing263850[[#This Row],[Additional Cost]]-Housing263850[[#This Row],[Saving]]</f>
        <v>0</v>
      </c>
      <c r="F22" s="14"/>
      <c r="G22" s="15"/>
      <c r="H22" s="9"/>
    </row>
    <row r="23" spans="1:8" ht="24.9" customHeight="1">
      <c r="B23" s="15" t="s">
        <v>2</v>
      </c>
      <c r="C23" s="18"/>
      <c r="D23" s="18"/>
      <c r="E23" s="18">
        <f>SUBTOTAL(109,Housing263850[Nett cost/saving])</f>
        <v>0</v>
      </c>
      <c r="F23" s="14"/>
      <c r="G23" s="73"/>
      <c r="H23" s="73"/>
    </row>
    <row r="24" spans="1:8" ht="24.9" customHeight="1">
      <c r="B24" s="73"/>
      <c r="C24" s="73"/>
      <c r="D24" s="73"/>
      <c r="E24" s="73"/>
      <c r="F24" s="14"/>
      <c r="G24" s="10"/>
      <c r="H24" s="10"/>
    </row>
    <row r="25" spans="1:8" ht="24.9" customHeight="1">
      <c r="A25" s="4" t="s">
        <v>8</v>
      </c>
      <c r="B25" s="10" t="s">
        <v>14</v>
      </c>
      <c r="C25" s="10" t="s">
        <v>23</v>
      </c>
      <c r="D25" s="10" t="s">
        <v>32</v>
      </c>
      <c r="E25" s="10" t="s">
        <v>25</v>
      </c>
      <c r="F25" s="14"/>
      <c r="G25" s="8"/>
      <c r="H25" s="9"/>
    </row>
    <row r="26" spans="1:8" ht="24.9" customHeight="1">
      <c r="B26" s="8" t="s">
        <v>26</v>
      </c>
      <c r="C26" s="18">
        <v>0</v>
      </c>
      <c r="D26" s="18">
        <v>0</v>
      </c>
      <c r="E26" s="18">
        <f>Transportation273951[[#This Row],[Additional Cost]]-Transportation273951[[#This Row],[  Saving]]</f>
        <v>0</v>
      </c>
      <c r="F26" s="14"/>
      <c r="G26" s="8"/>
      <c r="H26" s="9"/>
    </row>
    <row r="27" spans="1:8" ht="24.9" customHeight="1">
      <c r="B27" s="8" t="s">
        <v>0</v>
      </c>
      <c r="C27" s="18">
        <v>0</v>
      </c>
      <c r="D27" s="18">
        <v>0</v>
      </c>
      <c r="E27" s="18">
        <f>Transportation273951[[#This Row],[Additional Cost]]-Transportation273951[[#This Row],[  Saving]]</f>
        <v>0</v>
      </c>
      <c r="F27" s="14"/>
      <c r="G27" s="8"/>
      <c r="H27" s="9"/>
    </row>
    <row r="28" spans="1:8" ht="24.9" customHeight="1">
      <c r="B28" s="8" t="s">
        <v>27</v>
      </c>
      <c r="C28" s="18">
        <v>0</v>
      </c>
      <c r="D28" s="18">
        <v>0</v>
      </c>
      <c r="E28" s="18">
        <f>Transportation273951[[#This Row],[Additional Cost]]-Transportation273951[[#This Row],[  Saving]]</f>
        <v>0</v>
      </c>
      <c r="F28" s="14"/>
      <c r="G28" s="8"/>
      <c r="H28" s="9"/>
    </row>
    <row r="29" spans="1:8" ht="24.9" customHeight="1">
      <c r="B29" s="8" t="s">
        <v>28</v>
      </c>
      <c r="C29" s="18">
        <v>0</v>
      </c>
      <c r="D29" s="18">
        <v>0</v>
      </c>
      <c r="E29" s="18">
        <f>Transportation273951[[#This Row],[Additional Cost]]-Transportation273951[[#This Row],[  Saving]]</f>
        <v>0</v>
      </c>
      <c r="F29" s="14"/>
      <c r="G29" s="8"/>
      <c r="H29" s="9"/>
    </row>
    <row r="30" spans="1:8" ht="24.9" customHeight="1">
      <c r="B30" s="8" t="s">
        <v>29</v>
      </c>
      <c r="C30" s="18">
        <v>0</v>
      </c>
      <c r="D30" s="18">
        <v>0</v>
      </c>
      <c r="E30" s="18">
        <f>Transportation273951[[#This Row],[Additional Cost]]-Transportation273951[[#This Row],[  Saving]]</f>
        <v>0</v>
      </c>
      <c r="F30" s="14"/>
      <c r="G30" s="8"/>
      <c r="H30" s="9"/>
    </row>
    <row r="31" spans="1:8" ht="24.9" customHeight="1">
      <c r="B31" s="8" t="s">
        <v>31</v>
      </c>
      <c r="C31" s="18">
        <v>0</v>
      </c>
      <c r="D31" s="18">
        <v>0</v>
      </c>
      <c r="E31" s="18">
        <f>Transportation273951[[#This Row],[Additional Cost]]-Transportation273951[[#This Row],[  Saving]]</f>
        <v>0</v>
      </c>
      <c r="F31" s="14"/>
      <c r="G31" s="15"/>
      <c r="H31" s="9"/>
    </row>
    <row r="32" spans="1:8" ht="24.9" customHeight="1">
      <c r="B32" s="8" t="s">
        <v>30</v>
      </c>
      <c r="C32" s="18">
        <v>0</v>
      </c>
      <c r="D32" s="18">
        <v>0</v>
      </c>
      <c r="E32" s="18">
        <f>Transportation273951[[#This Row],[Additional Cost]]-Transportation273951[[#This Row],[  Saving]]</f>
        <v>0</v>
      </c>
      <c r="F32" s="14"/>
      <c r="G32" s="15"/>
      <c r="H32" s="9"/>
    </row>
    <row r="33" spans="1:8" ht="24.9" customHeight="1">
      <c r="B33" s="8" t="s">
        <v>70</v>
      </c>
      <c r="C33" s="18">
        <v>0</v>
      </c>
      <c r="D33" s="18">
        <v>0</v>
      </c>
      <c r="E33" s="18">
        <f>Transportation273951[[#This Row],[Additional Cost]]-Transportation273951[[#This Row],[  Saving]]</f>
        <v>0</v>
      </c>
      <c r="F33" s="14"/>
      <c r="G33" s="15"/>
      <c r="H33" s="9"/>
    </row>
    <row r="34" spans="1:8" ht="24.9" customHeight="1">
      <c r="B34" s="8" t="s">
        <v>1</v>
      </c>
      <c r="C34" s="18">
        <v>0</v>
      </c>
      <c r="D34" s="18">
        <v>0</v>
      </c>
      <c r="E34" s="18">
        <f>Transportation273951[[#This Row],[Additional Cost]]-Transportation273951[[#This Row],[  Saving]]</f>
        <v>0</v>
      </c>
      <c r="F34" s="14"/>
      <c r="G34" s="73"/>
      <c r="H34" s="73"/>
    </row>
    <row r="35" spans="1:8" ht="24.9" customHeight="1">
      <c r="B35" s="15" t="s">
        <v>2</v>
      </c>
      <c r="C35" s="18"/>
      <c r="D35" s="18"/>
      <c r="E35" s="18">
        <f>SUBTOTAL(109,Transportation273951[Nett cost/saving])</f>
        <v>0</v>
      </c>
      <c r="F35" s="14"/>
      <c r="G35" s="10"/>
      <c r="H35" s="10"/>
    </row>
    <row r="36" spans="1:8" ht="24.9" customHeight="1">
      <c r="B36" s="73"/>
      <c r="C36" s="73"/>
      <c r="D36" s="73"/>
      <c r="E36" s="73"/>
      <c r="F36" s="14"/>
      <c r="G36" s="8"/>
      <c r="H36" s="9"/>
    </row>
    <row r="37" spans="1:8" ht="24.9" customHeight="1">
      <c r="A37" s="4" t="s">
        <v>12</v>
      </c>
      <c r="B37" s="10" t="s">
        <v>15</v>
      </c>
      <c r="C37" s="10" t="s">
        <v>39</v>
      </c>
      <c r="D37" s="10" t="s">
        <v>24</v>
      </c>
      <c r="E37" s="10" t="s">
        <v>25</v>
      </c>
      <c r="F37" s="14"/>
      <c r="G37" s="8"/>
      <c r="H37" s="9"/>
    </row>
    <row r="38" spans="1:8" ht="24.9" customHeight="1">
      <c r="B38" s="8" t="s">
        <v>34</v>
      </c>
      <c r="C38" s="18">
        <v>0</v>
      </c>
      <c r="D38" s="18">
        <v>0</v>
      </c>
      <c r="E38" s="18">
        <f>Insurance284052[[#This Row],[Additional cost]]-Insurance284052[[#This Row],[Saving]]</f>
        <v>0</v>
      </c>
      <c r="F38" s="14"/>
      <c r="G38" s="8"/>
      <c r="H38" s="9"/>
    </row>
    <row r="39" spans="1:8" ht="24.9" customHeight="1">
      <c r="B39" s="8" t="s">
        <v>35</v>
      </c>
      <c r="C39" s="18">
        <v>0</v>
      </c>
      <c r="D39" s="18">
        <v>0</v>
      </c>
      <c r="E39" s="18">
        <f>Insurance284052[[#This Row],[Additional cost]]-Insurance284052[[#This Row],[Saving]]</f>
        <v>0</v>
      </c>
      <c r="F39" s="14"/>
      <c r="G39" s="8"/>
      <c r="H39" s="9"/>
    </row>
    <row r="40" spans="1:8" ht="24.9" customHeight="1">
      <c r="B40" s="8" t="s">
        <v>36</v>
      </c>
      <c r="C40" s="18">
        <v>0</v>
      </c>
      <c r="D40" s="18">
        <v>0</v>
      </c>
      <c r="E40" s="18">
        <f>Insurance284052[[#This Row],[Additional cost]]-Insurance284052[[#This Row],[Saving]]</f>
        <v>0</v>
      </c>
      <c r="F40" s="14"/>
      <c r="G40" s="15"/>
      <c r="H40" s="9"/>
    </row>
    <row r="41" spans="1:8" ht="24.9" customHeight="1">
      <c r="B41" s="8" t="s">
        <v>37</v>
      </c>
      <c r="C41" s="18">
        <v>0</v>
      </c>
      <c r="D41" s="18">
        <v>0</v>
      </c>
      <c r="E41" s="18">
        <f>Insurance284052[[#This Row],[Additional cost]]-Insurance284052[[#This Row],[Saving]]</f>
        <v>0</v>
      </c>
      <c r="F41" s="14"/>
      <c r="G41" s="15"/>
      <c r="H41" s="9"/>
    </row>
    <row r="42" spans="1:8" ht="24.9" customHeight="1">
      <c r="B42" s="8" t="s">
        <v>38</v>
      </c>
      <c r="C42" s="18">
        <v>0</v>
      </c>
      <c r="D42" s="18">
        <v>0</v>
      </c>
      <c r="E42" s="18">
        <f>Insurance284052[[#This Row],[Additional cost]]-Insurance284052[[#This Row],[Saving]]</f>
        <v>0</v>
      </c>
      <c r="F42" s="14"/>
      <c r="G42" s="15"/>
      <c r="H42" s="9"/>
    </row>
    <row r="43" spans="1:8" ht="24.9" customHeight="1">
      <c r="B43" s="8"/>
      <c r="C43" s="18">
        <v>0</v>
      </c>
      <c r="D43" s="18">
        <v>0</v>
      </c>
      <c r="E43" s="18">
        <f>Insurance284052[[#This Row],[Additional cost]]-Insurance284052[[#This Row],[Saving]]</f>
        <v>0</v>
      </c>
      <c r="F43" s="14"/>
      <c r="G43" s="15"/>
      <c r="H43" s="9"/>
    </row>
    <row r="44" spans="1:8" ht="24.9" customHeight="1">
      <c r="B44" s="8"/>
      <c r="C44" s="18">
        <v>0</v>
      </c>
      <c r="D44" s="18">
        <v>0</v>
      </c>
      <c r="E44" s="18">
        <f>Insurance284052[[#This Row],[Additional cost]]-Insurance284052[[#This Row],[Saving]]</f>
        <v>0</v>
      </c>
      <c r="F44" s="14"/>
      <c r="G44" s="73"/>
      <c r="H44" s="73"/>
    </row>
    <row r="45" spans="1:8" ht="24.9" customHeight="1">
      <c r="B45" s="15" t="s">
        <v>2</v>
      </c>
      <c r="C45" s="9"/>
      <c r="D45" s="9"/>
      <c r="E45" s="18">
        <f>SUBTOTAL(109,Insurance284052[Nett cost/saving])</f>
        <v>0</v>
      </c>
      <c r="F45" s="14"/>
      <c r="G45" s="10"/>
      <c r="H45" s="10"/>
    </row>
    <row r="46" spans="1:8" ht="24.9" customHeight="1">
      <c r="B46" s="73"/>
      <c r="C46" s="73"/>
      <c r="D46" s="73"/>
      <c r="E46" s="73"/>
      <c r="F46" s="14"/>
      <c r="G46" s="8"/>
      <c r="H46" s="9"/>
    </row>
    <row r="47" spans="1:8" ht="24.9" customHeight="1">
      <c r="A47" s="4" t="s">
        <v>9</v>
      </c>
      <c r="B47" s="10" t="s">
        <v>40</v>
      </c>
      <c r="C47" s="10" t="s">
        <v>23</v>
      </c>
      <c r="D47" s="10" t="s">
        <v>24</v>
      </c>
      <c r="E47" s="10" t="s">
        <v>25</v>
      </c>
      <c r="F47" s="14"/>
      <c r="G47" s="8"/>
      <c r="H47" s="9"/>
    </row>
    <row r="48" spans="1:8" ht="24.9" customHeight="1">
      <c r="B48" s="8" t="s">
        <v>41</v>
      </c>
      <c r="C48" s="18">
        <v>0</v>
      </c>
      <c r="D48" s="18">
        <v>0</v>
      </c>
      <c r="E48" s="18">
        <f>Food294153[[#This Row],[Additional Cost]]-Food294153[[#This Row],[Saving]]</f>
        <v>0</v>
      </c>
      <c r="F48" s="14"/>
      <c r="G48" s="8"/>
      <c r="H48" s="9"/>
    </row>
    <row r="49" spans="1:8" ht="25.5" customHeight="1">
      <c r="B49" s="8" t="s">
        <v>42</v>
      </c>
      <c r="C49" s="18">
        <v>0</v>
      </c>
      <c r="D49" s="18">
        <v>0</v>
      </c>
      <c r="E49" s="18">
        <f>Food294153[[#This Row],[Additional Cost]]-Food294153[[#This Row],[Saving]]</f>
        <v>0</v>
      </c>
      <c r="F49" s="14"/>
      <c r="G49" s="15"/>
      <c r="H49" s="9"/>
    </row>
    <row r="50" spans="1:8" ht="25.5" customHeight="1">
      <c r="B50" s="8" t="s">
        <v>43</v>
      </c>
      <c r="C50" s="18">
        <v>0</v>
      </c>
      <c r="D50" s="18">
        <v>0</v>
      </c>
      <c r="E50" s="18">
        <f>Food294153[[#This Row],[Additional Cost]]-Food294153[[#This Row],[Saving]]</f>
        <v>0</v>
      </c>
      <c r="F50" s="14"/>
      <c r="G50" s="15"/>
      <c r="H50" s="9"/>
    </row>
    <row r="51" spans="1:8" ht="24.9" customHeight="1">
      <c r="B51" s="8" t="s">
        <v>44</v>
      </c>
      <c r="C51" s="18">
        <v>0</v>
      </c>
      <c r="D51" s="18">
        <v>0</v>
      </c>
      <c r="E51" s="18">
        <f>Food294153[[#This Row],[Additional Cost]]-Food294153[[#This Row],[Saving]]</f>
        <v>0</v>
      </c>
      <c r="F51" s="14"/>
      <c r="G51" s="15"/>
      <c r="H51" s="9"/>
    </row>
    <row r="52" spans="1:8" ht="24.9" customHeight="1">
      <c r="B52" s="8" t="s">
        <v>45</v>
      </c>
      <c r="C52" s="18">
        <v>0</v>
      </c>
      <c r="D52" s="18">
        <v>0</v>
      </c>
      <c r="E52" s="18">
        <f>Food294153[[#This Row],[Additional Cost]]-Food294153[[#This Row],[Saving]]</f>
        <v>0</v>
      </c>
      <c r="F52" s="14"/>
      <c r="G52" s="15"/>
      <c r="H52" s="9"/>
    </row>
    <row r="53" spans="1:8" ht="24.9" customHeight="1">
      <c r="B53" s="8" t="s">
        <v>76</v>
      </c>
      <c r="C53" s="18">
        <v>0</v>
      </c>
      <c r="D53" s="18">
        <v>0</v>
      </c>
      <c r="E53" s="18">
        <f>Food294153[[#This Row],[Additional Cost]]-Food294153[[#This Row],[Saving]]</f>
        <v>0</v>
      </c>
      <c r="F53" s="14"/>
      <c r="G53" s="15"/>
      <c r="H53" s="9"/>
    </row>
    <row r="54" spans="1:8" ht="24.9" customHeight="1">
      <c r="B54" s="8" t="s">
        <v>46</v>
      </c>
      <c r="C54" s="18">
        <v>0</v>
      </c>
      <c r="D54" s="18">
        <v>0</v>
      </c>
      <c r="E54" s="18">
        <f>Food294153[[#This Row],[Additional Cost]]-Food294153[[#This Row],[Saving]]</f>
        <v>0</v>
      </c>
      <c r="F54" s="14"/>
      <c r="G54" s="15"/>
      <c r="H54" s="9"/>
    </row>
    <row r="55" spans="1:8" ht="24.9" customHeight="1">
      <c r="B55" s="8" t="s">
        <v>1</v>
      </c>
      <c r="C55" s="18">
        <v>0</v>
      </c>
      <c r="D55" s="18">
        <v>0</v>
      </c>
      <c r="E55" s="18">
        <f>Food294153[[#This Row],[Additional Cost]]-Food294153[[#This Row],[Saving]]</f>
        <v>0</v>
      </c>
      <c r="F55" s="14"/>
      <c r="G55" s="15"/>
      <c r="H55" s="9"/>
    </row>
    <row r="56" spans="1:8" ht="24.9" customHeight="1">
      <c r="B56" s="8"/>
      <c r="C56" s="18">
        <v>0</v>
      </c>
      <c r="D56" s="18">
        <v>0</v>
      </c>
      <c r="E56" s="18">
        <f>Food294153[[#This Row],[Additional Cost]]-Food294153[[#This Row],[Saving]]</f>
        <v>0</v>
      </c>
      <c r="F56" s="14"/>
      <c r="G56" s="73"/>
      <c r="H56" s="73"/>
    </row>
    <row r="57" spans="1:8" ht="24.9" customHeight="1">
      <c r="B57" s="15" t="s">
        <v>2</v>
      </c>
      <c r="C57" s="18"/>
      <c r="D57" s="18"/>
      <c r="E57" s="18">
        <f>SUBTOTAL(109,Food294153[Nett cost/saving])</f>
        <v>0</v>
      </c>
      <c r="F57" s="14"/>
      <c r="G57" s="10"/>
      <c r="H57" s="10"/>
    </row>
    <row r="58" spans="1:8" ht="24.9" customHeight="1">
      <c r="B58" s="73"/>
      <c r="C58" s="73"/>
      <c r="D58" s="73"/>
      <c r="E58" s="73"/>
      <c r="F58" s="14"/>
      <c r="G58" s="8"/>
      <c r="H58" s="9"/>
    </row>
    <row r="59" spans="1:8" ht="24.9" customHeight="1">
      <c r="A59" s="4" t="s">
        <v>10</v>
      </c>
      <c r="B59" s="10" t="s">
        <v>47</v>
      </c>
      <c r="C59" s="10" t="s">
        <v>33</v>
      </c>
      <c r="D59" s="10" t="s">
        <v>50</v>
      </c>
      <c r="E59" s="10" t="s">
        <v>51</v>
      </c>
      <c r="F59" s="14"/>
      <c r="G59" s="8"/>
      <c r="H59" s="9"/>
    </row>
    <row r="60" spans="1:8" ht="24.9" customHeight="1">
      <c r="B60" s="8" t="s">
        <v>49</v>
      </c>
      <c r="C60" s="18"/>
      <c r="D60" s="18"/>
      <c r="E60" s="18">
        <v>0</v>
      </c>
      <c r="F60" s="14"/>
      <c r="G60" s="8"/>
      <c r="H60" s="9"/>
    </row>
    <row r="61" spans="1:8" ht="24.9" customHeight="1">
      <c r="B61" s="8" t="s">
        <v>48</v>
      </c>
      <c r="C61" s="18"/>
      <c r="D61" s="18"/>
      <c r="E61" s="18">
        <v>0</v>
      </c>
      <c r="F61" s="14"/>
      <c r="G61" s="15"/>
      <c r="H61" s="9"/>
    </row>
    <row r="62" spans="1:8" ht="24.9" customHeight="1">
      <c r="B62" s="19" t="s">
        <v>55</v>
      </c>
      <c r="C62" s="18"/>
      <c r="D62" s="18"/>
      <c r="E62" s="18">
        <v>0</v>
      </c>
      <c r="F62" s="14"/>
      <c r="G62" s="73"/>
      <c r="H62" s="73"/>
    </row>
    <row r="63" spans="1:8" ht="24.9" customHeight="1">
      <c r="B63" s="19" t="s">
        <v>56</v>
      </c>
      <c r="C63" s="18"/>
      <c r="D63" s="18"/>
      <c r="E63" s="18">
        <v>0</v>
      </c>
      <c r="F63" s="14"/>
      <c r="G63" s="10"/>
      <c r="H63" s="10"/>
    </row>
    <row r="64" spans="1:8" ht="24.9" customHeight="1">
      <c r="B64" s="8" t="s">
        <v>1</v>
      </c>
      <c r="C64" s="18"/>
      <c r="D64" s="18"/>
      <c r="E64" s="18">
        <v>0</v>
      </c>
      <c r="F64" s="14"/>
      <c r="G64" s="8"/>
      <c r="H64" s="9"/>
    </row>
    <row r="65" spans="1:8" ht="24.9" customHeight="1">
      <c r="B65" s="15" t="s">
        <v>2</v>
      </c>
      <c r="C65" s="18"/>
      <c r="D65" s="18"/>
      <c r="E65" s="18">
        <f>SUBTOTAL(109,Pets304254[Cost / receipt])</f>
        <v>0</v>
      </c>
      <c r="F65" s="14"/>
      <c r="G65" s="8"/>
      <c r="H65" s="9"/>
    </row>
    <row r="66" spans="1:8" ht="24.9" customHeight="1">
      <c r="B66" s="73"/>
      <c r="C66" s="73"/>
      <c r="D66" s="73"/>
      <c r="E66" s="73"/>
      <c r="F66" s="14"/>
      <c r="G66" s="8"/>
      <c r="H66" s="9"/>
    </row>
    <row r="67" spans="1:8" ht="24.9" customHeight="1">
      <c r="A67" s="4" t="s">
        <v>11</v>
      </c>
      <c r="B67" s="10" t="s">
        <v>74</v>
      </c>
      <c r="C67" s="10" t="s">
        <v>33</v>
      </c>
      <c r="D67" s="10" t="s">
        <v>50</v>
      </c>
      <c r="E67" s="10" t="s">
        <v>58</v>
      </c>
      <c r="F67" s="14"/>
      <c r="G67" s="8"/>
      <c r="H67" s="9"/>
    </row>
    <row r="68" spans="1:8" ht="24.9" customHeight="1">
      <c r="B68" s="8" t="s">
        <v>57</v>
      </c>
      <c r="C68" s="18"/>
      <c r="D68" s="18"/>
      <c r="E68" s="18">
        <v>0</v>
      </c>
      <c r="F68" s="14"/>
      <c r="G68" s="15"/>
      <c r="H68" s="9"/>
    </row>
    <row r="69" spans="1:8" ht="24.9" customHeight="1">
      <c r="B69" s="8" t="s">
        <v>73</v>
      </c>
      <c r="C69" s="18"/>
      <c r="D69" s="18"/>
      <c r="E69" s="18">
        <v>0</v>
      </c>
      <c r="F69" s="14"/>
      <c r="G69" s="73"/>
      <c r="H69" s="73"/>
    </row>
    <row r="70" spans="1:8" ht="24.9" customHeight="1">
      <c r="B70" s="8" t="s">
        <v>59</v>
      </c>
      <c r="C70" s="18"/>
      <c r="D70" s="18"/>
      <c r="E70" s="18">
        <v>0</v>
      </c>
      <c r="F70" s="14"/>
      <c r="G70" s="77"/>
      <c r="H70" s="77"/>
    </row>
    <row r="71" spans="1:8" ht="24.9" customHeight="1">
      <c r="B71" s="15" t="s">
        <v>2</v>
      </c>
      <c r="C71" s="18"/>
      <c r="D71" s="18"/>
      <c r="E71" s="18">
        <f>SUBTOTAL(109,Pets4314355[[Cost ]])</f>
        <v>0</v>
      </c>
      <c r="F71" s="14"/>
      <c r="G71" s="77"/>
      <c r="H71" s="77"/>
    </row>
    <row r="72" spans="1:8" ht="24.9" customHeight="1">
      <c r="B72" s="8"/>
      <c r="C72" s="9"/>
      <c r="D72" s="9"/>
      <c r="E72" s="9"/>
      <c r="F72" s="14"/>
      <c r="G72" s="77"/>
      <c r="H72" s="77"/>
    </row>
    <row r="73" spans="1:8" ht="24.9" customHeight="1">
      <c r="B73" s="15"/>
      <c r="C73" s="9"/>
      <c r="D73" s="9"/>
      <c r="E73" s="9"/>
      <c r="F73" s="14"/>
      <c r="G73" s="77"/>
      <c r="H73" s="77"/>
    </row>
    <row r="74" spans="1:8">
      <c r="B74" s="76"/>
      <c r="C74" s="76"/>
      <c r="D74" s="76"/>
      <c r="E74" s="76"/>
    </row>
  </sheetData>
  <mergeCells count="16">
    <mergeCell ref="B74:E74"/>
    <mergeCell ref="G44:H44"/>
    <mergeCell ref="B46:E46"/>
    <mergeCell ref="G56:H56"/>
    <mergeCell ref="B58:E58"/>
    <mergeCell ref="G62:H62"/>
    <mergeCell ref="B66:E66"/>
    <mergeCell ref="G69:H69"/>
    <mergeCell ref="G70:H71"/>
    <mergeCell ref="G72:H73"/>
    <mergeCell ref="B36:E36"/>
    <mergeCell ref="E5:E6"/>
    <mergeCell ref="E7:E8"/>
    <mergeCell ref="G23:H23"/>
    <mergeCell ref="B24:E24"/>
    <mergeCell ref="G34:H34"/>
  </mergeCells>
  <dataValidations count="10">
    <dataValidation allowBlank="1" showInputMessage="1" showErrorMessage="1" prompt="Enter details in Personal Care table starting in cell at right and in Legal table starting in cell G54. Next instruction is in cell A61." sqref="A67" xr:uid="{B1B32F44-3881-4D59-A8E4-26112C7429E5}"/>
    <dataValidation allowBlank="1" showInputMessage="1" showErrorMessage="1" prompt="Enter details in Pets table starting in cell at right and in Gifts table starting in cell G48. Next instruction is in cell A58." sqref="A59" xr:uid="{628DF589-C7F9-4296-8AAE-AE2836A00B0D}"/>
    <dataValidation allowBlank="1" showInputMessage="1" showErrorMessage="1" prompt="Enter details in Food table starting in cell at right and in Savings table starting in cell G42. Next instruction is in cell A50." sqref="A47" xr:uid="{51901489-AB68-49E7-A1BE-1064608E696F}"/>
    <dataValidation allowBlank="1" showInputMessage="1" showErrorMessage="1" prompt="Enter details in Insurance table starting in cell at right and in Taxes table starting in cell G35. Next instruction is in cell A44." sqref="A37" xr:uid="{A2E412CF-7B63-4F72-90C7-F9E8D077D1FF}"/>
    <dataValidation allowBlank="1" showInputMessage="1" showErrorMessage="1" prompt="Enter details in Transportation table starting in cell at right and in Loans table starting in cell G26. Next instruction is in cell A37." sqref="A25" xr:uid="{4430E411-35D5-4325-8ABE-7C1EEEF54A50}"/>
    <dataValidation allowBlank="1" showInputMessage="1" showErrorMessage="1" prompt="Enter details in Housing table starting in cell at right and in Entertainment table starting in cell G14. Next instruction is in cell A27." sqref="A12" xr:uid="{3AEFFF94-D589-44C6-B225-6326D46A0D91}"/>
    <dataValidation allowBlank="1" showInputMessage="1" showErrorMessage="1" prompt="Projected Balance is auto calculated in cell H4, Actual Balance in H6, and Difference in H8. Next instruction is in cell A9." sqref="A7" xr:uid="{374C7F33-413A-445D-B8C2-309C2E79451F}"/>
    <dataValidation allowBlank="1" showInputMessage="1" showErrorMessage="1" prompt="Projected Monthly Income label is in cell at right. Enter Income 1 in cell C5 and Extra Income in C6 to calculate Total monthly income in C7. Next instruction is in cell A7." sqref="A4" xr:uid="{E730E7A5-1925-4485-BDD4-F1778C834A5C}"/>
    <dataValidation allowBlank="1" showInputMessage="1" showErrorMessage="1" prompt="Title of this worksheet is in cell C2. Next instruction is in cell A4." sqref="A2" xr:uid="{AEB4A97D-F4E2-45F2-8C23-D9DE7A865841}"/>
    <dataValidation allowBlank="1" showInputMessage="1" showErrorMessage="1" prompt="Create a Personal Monthly Budget in this worksheet. Helpful instructions on how to use this worksheet are in cells in this column. Arrow down to get started." sqref="A1" xr:uid="{E6DF7BDB-9489-43E3-83F1-6AA0F44B398E}"/>
  </dataValidations>
  <pageMargins left="0.7" right="0.7" top="0.75" bottom="0.75" header="0.3" footer="0.3"/>
  <tableParts count="6">
    <tablePart r:id="rId1"/>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F5698-44BF-4624-8FCF-9B8B56A8EC91}">
  <sheetPr>
    <pageSetUpPr fitToPage="1"/>
  </sheetPr>
  <dimension ref="A1:H74"/>
  <sheetViews>
    <sheetView workbookViewId="0">
      <selection activeCell="G8" sqref="G8"/>
    </sheetView>
  </sheetViews>
  <sheetFormatPr defaultRowHeight="12.5"/>
  <cols>
    <col min="1" max="1" width="2.61328125" style="4" customWidth="1"/>
    <col min="2" max="2" width="30.61328125" customWidth="1"/>
    <col min="3" max="3" width="15.921875" customWidth="1"/>
    <col min="4" max="4" width="24.61328125" customWidth="1"/>
    <col min="5" max="5" width="14.84375" customWidth="1"/>
    <col min="6" max="6" width="2.61328125" customWidth="1"/>
    <col min="7" max="7" width="30.61328125" customWidth="1"/>
    <col min="8" max="8" width="15.921875" customWidth="1"/>
    <col min="9" max="9" width="2.61328125" customWidth="1"/>
  </cols>
  <sheetData>
    <row r="1" spans="1:8" s="1" customFormat="1" ht="14">
      <c r="A1" s="3" t="s">
        <v>4</v>
      </c>
    </row>
    <row r="2" spans="1:8" s="1" customFormat="1" ht="71.25" customHeight="1">
      <c r="A2" s="16" t="s">
        <v>6</v>
      </c>
      <c r="B2" s="11"/>
      <c r="C2" s="13" t="s">
        <v>61</v>
      </c>
      <c r="D2" s="12"/>
      <c r="E2" s="12"/>
      <c r="F2" s="12"/>
      <c r="G2" s="12"/>
      <c r="H2" s="12"/>
    </row>
    <row r="4" spans="1:8" ht="24.9" customHeight="1">
      <c r="B4" s="67" t="s">
        <v>89</v>
      </c>
      <c r="C4" s="24"/>
      <c r="D4" s="7"/>
    </row>
    <row r="5" spans="1:8" ht="29" customHeight="1">
      <c r="B5" s="25" t="s">
        <v>52</v>
      </c>
      <c r="C5" s="26"/>
      <c r="D5" s="27"/>
      <c r="E5" s="74">
        <f>'June 2020'!E11</f>
        <v>0</v>
      </c>
    </row>
    <row r="6" spans="1:8" ht="24.9" customHeight="1">
      <c r="B6" s="28"/>
      <c r="C6" s="29"/>
      <c r="D6" s="30"/>
      <c r="E6" s="74"/>
    </row>
    <row r="7" spans="1:8" ht="24.9" customHeight="1">
      <c r="B7" s="25" t="s">
        <v>60</v>
      </c>
      <c r="C7" s="26"/>
      <c r="D7" s="27"/>
      <c r="E7" s="75">
        <f>E71</f>
        <v>0</v>
      </c>
    </row>
    <row r="8" spans="1:8" ht="24.9" customHeight="1">
      <c r="B8" s="28"/>
      <c r="C8" s="29"/>
      <c r="D8" s="30"/>
      <c r="E8" s="75"/>
    </row>
    <row r="9" spans="1:8" ht="29" customHeight="1">
      <c r="B9" s="31" t="s">
        <v>53</v>
      </c>
      <c r="C9" s="32"/>
      <c r="D9" s="33"/>
      <c r="E9" s="22">
        <f>E23+E35+E45+E57+E65</f>
        <v>0</v>
      </c>
    </row>
    <row r="10" spans="1:8" ht="24.9" customHeight="1">
      <c r="B10" s="20" t="s">
        <v>86</v>
      </c>
      <c r="C10" s="20"/>
      <c r="D10" s="20"/>
      <c r="E10" s="21"/>
    </row>
    <row r="11" spans="1:8" ht="15">
      <c r="B11" s="20"/>
      <c r="C11" s="20"/>
      <c r="D11" s="20"/>
      <c r="E11" s="34">
        <f>E5-E7-E9</f>
        <v>0</v>
      </c>
    </row>
    <row r="12" spans="1:8" ht="24.9" customHeight="1">
      <c r="A12" s="4" t="s">
        <v>7</v>
      </c>
      <c r="B12" s="10" t="s">
        <v>13</v>
      </c>
      <c r="C12" s="10" t="s">
        <v>23</v>
      </c>
      <c r="D12" s="10" t="s">
        <v>24</v>
      </c>
      <c r="E12" s="10" t="s">
        <v>25</v>
      </c>
      <c r="F12" s="14"/>
      <c r="G12" s="10"/>
      <c r="H12" s="10"/>
    </row>
    <row r="13" spans="1:8" ht="24.9" customHeight="1">
      <c r="B13" s="8" t="s">
        <v>16</v>
      </c>
      <c r="C13" s="18">
        <v>0</v>
      </c>
      <c r="D13" s="18">
        <v>0</v>
      </c>
      <c r="E13" s="18">
        <f>Housing26385062[[#This Row],[Additional Cost]]-Housing26385062[[#This Row],[Saving]]</f>
        <v>0</v>
      </c>
      <c r="F13" s="14"/>
      <c r="G13" s="8"/>
      <c r="H13" s="9"/>
    </row>
    <row r="14" spans="1:8" ht="24.9" customHeight="1">
      <c r="B14" s="8" t="s">
        <v>17</v>
      </c>
      <c r="C14" s="18">
        <v>0</v>
      </c>
      <c r="D14" s="18">
        <v>0</v>
      </c>
      <c r="E14" s="18">
        <f>Housing26385062[[#This Row],[Additional Cost]]-Housing26385062[[#This Row],[Saving]]</f>
        <v>0</v>
      </c>
      <c r="F14" s="14"/>
      <c r="G14" s="8"/>
      <c r="H14" s="9"/>
    </row>
    <row r="15" spans="1:8" ht="24.9" customHeight="1">
      <c r="B15" s="8" t="s">
        <v>18</v>
      </c>
      <c r="C15" s="18">
        <v>0</v>
      </c>
      <c r="D15" s="18">
        <v>0</v>
      </c>
      <c r="E15" s="18">
        <f>Housing26385062[[#This Row],[Additional Cost]]-Housing26385062[[#This Row],[Saving]]</f>
        <v>0</v>
      </c>
      <c r="F15" s="14"/>
      <c r="G15" s="8"/>
      <c r="H15" s="9"/>
    </row>
    <row r="16" spans="1:8" ht="24.9" customHeight="1">
      <c r="B16" s="8" t="s">
        <v>19</v>
      </c>
      <c r="C16" s="18">
        <v>0</v>
      </c>
      <c r="D16" s="18">
        <v>0</v>
      </c>
      <c r="E16" s="18">
        <f>Housing26385062[[#This Row],[Additional Cost]]-Housing26385062[[#This Row],[Saving]]</f>
        <v>0</v>
      </c>
      <c r="F16" s="14"/>
      <c r="G16" s="8"/>
      <c r="H16" s="9"/>
    </row>
    <row r="17" spans="1:8" ht="24.9" customHeight="1">
      <c r="B17" s="8" t="s">
        <v>54</v>
      </c>
      <c r="C17" s="18">
        <v>0</v>
      </c>
      <c r="D17" s="18">
        <v>0</v>
      </c>
      <c r="E17" s="18">
        <f>Housing26385062[[#This Row],[Additional Cost]]-Housing26385062[[#This Row],[Saving]]</f>
        <v>0</v>
      </c>
      <c r="F17" s="14"/>
      <c r="G17" s="8"/>
      <c r="H17" s="9"/>
    </row>
    <row r="18" spans="1:8" ht="24.9" customHeight="1">
      <c r="B18" s="8" t="s">
        <v>20</v>
      </c>
      <c r="C18" s="18">
        <v>0</v>
      </c>
      <c r="D18" s="18">
        <v>0</v>
      </c>
      <c r="E18" s="18">
        <f>Housing26385062[[#This Row],[Additional Cost]]-Housing26385062[[#This Row],[Saving]]</f>
        <v>0</v>
      </c>
      <c r="F18" s="14"/>
      <c r="G18" s="8"/>
      <c r="H18" s="9"/>
    </row>
    <row r="19" spans="1:8" ht="24.9" customHeight="1">
      <c r="B19" s="8" t="s">
        <v>21</v>
      </c>
      <c r="C19" s="18">
        <v>0</v>
      </c>
      <c r="D19" s="18">
        <v>0</v>
      </c>
      <c r="E19" s="18">
        <f>Housing26385062[[#This Row],[Additional Cost]]-Housing26385062[[#This Row],[Saving]]</f>
        <v>0</v>
      </c>
      <c r="F19" s="14"/>
      <c r="G19" s="8"/>
      <c r="H19" s="9"/>
    </row>
    <row r="20" spans="1:8" ht="24.9" customHeight="1">
      <c r="B20" s="8" t="s">
        <v>22</v>
      </c>
      <c r="C20" s="18">
        <v>0</v>
      </c>
      <c r="D20" s="18">
        <v>0</v>
      </c>
      <c r="E20" s="18">
        <f>Housing26385062[[#This Row],[Additional Cost]]-Housing26385062[[#This Row],[Saving]]</f>
        <v>0</v>
      </c>
      <c r="F20" s="14"/>
      <c r="G20" s="8"/>
      <c r="H20" s="9"/>
    </row>
    <row r="21" spans="1:8" ht="24.9" customHeight="1">
      <c r="B21" s="8"/>
      <c r="C21" s="18">
        <v>0</v>
      </c>
      <c r="D21" s="18">
        <v>0</v>
      </c>
      <c r="E21" s="18">
        <f>Housing26385062[[#This Row],[Additional Cost]]-Housing26385062[[#This Row],[Saving]]</f>
        <v>0</v>
      </c>
      <c r="F21" s="14"/>
      <c r="G21" s="8"/>
      <c r="H21" s="9"/>
    </row>
    <row r="22" spans="1:8" ht="24.9" customHeight="1">
      <c r="B22" s="8"/>
      <c r="C22" s="18">
        <v>0</v>
      </c>
      <c r="D22" s="18">
        <v>0</v>
      </c>
      <c r="E22" s="18">
        <f>Housing26385062[[#This Row],[Additional Cost]]-Housing26385062[[#This Row],[Saving]]</f>
        <v>0</v>
      </c>
      <c r="F22" s="14"/>
      <c r="G22" s="15"/>
      <c r="H22" s="9"/>
    </row>
    <row r="23" spans="1:8" ht="24.9" customHeight="1">
      <c r="B23" s="15" t="s">
        <v>2</v>
      </c>
      <c r="C23" s="18"/>
      <c r="D23" s="18"/>
      <c r="E23" s="18">
        <f>SUBTOTAL(109,Housing26385062[Nett cost/saving])</f>
        <v>0</v>
      </c>
      <c r="F23" s="14"/>
      <c r="G23" s="73"/>
      <c r="H23" s="73"/>
    </row>
    <row r="24" spans="1:8" ht="24.9" customHeight="1">
      <c r="B24" s="73"/>
      <c r="C24" s="73"/>
      <c r="D24" s="73"/>
      <c r="E24" s="73"/>
      <c r="F24" s="14"/>
      <c r="G24" s="10"/>
      <c r="H24" s="10"/>
    </row>
    <row r="25" spans="1:8" ht="24.9" customHeight="1">
      <c r="A25" s="4" t="s">
        <v>8</v>
      </c>
      <c r="B25" s="10" t="s">
        <v>14</v>
      </c>
      <c r="C25" s="10" t="s">
        <v>23</v>
      </c>
      <c r="D25" s="10" t="s">
        <v>32</v>
      </c>
      <c r="E25" s="10" t="s">
        <v>25</v>
      </c>
      <c r="F25" s="14"/>
      <c r="G25" s="8"/>
      <c r="H25" s="9"/>
    </row>
    <row r="26" spans="1:8" ht="24.9" customHeight="1">
      <c r="B26" s="8" t="s">
        <v>26</v>
      </c>
      <c r="C26" s="18">
        <v>0</v>
      </c>
      <c r="D26" s="18">
        <v>0</v>
      </c>
      <c r="E26" s="18">
        <f>Transportation27395163[[#This Row],[Additional Cost]]-Transportation27395163[[#This Row],[  Saving]]</f>
        <v>0</v>
      </c>
      <c r="F26" s="14"/>
      <c r="G26" s="8"/>
      <c r="H26" s="9"/>
    </row>
    <row r="27" spans="1:8" ht="24.9" customHeight="1">
      <c r="B27" s="8" t="s">
        <v>0</v>
      </c>
      <c r="C27" s="18">
        <v>0</v>
      </c>
      <c r="D27" s="18">
        <v>0</v>
      </c>
      <c r="E27" s="18">
        <f>Transportation27395163[[#This Row],[Additional Cost]]-Transportation27395163[[#This Row],[  Saving]]</f>
        <v>0</v>
      </c>
      <c r="F27" s="14"/>
      <c r="G27" s="8"/>
      <c r="H27" s="9"/>
    </row>
    <row r="28" spans="1:8" ht="24.9" customHeight="1">
      <c r="B28" s="8" t="s">
        <v>27</v>
      </c>
      <c r="C28" s="18">
        <v>0</v>
      </c>
      <c r="D28" s="18">
        <v>0</v>
      </c>
      <c r="E28" s="18">
        <f>Transportation27395163[[#This Row],[Additional Cost]]-Transportation27395163[[#This Row],[  Saving]]</f>
        <v>0</v>
      </c>
      <c r="F28" s="14"/>
      <c r="G28" s="8"/>
      <c r="H28" s="9"/>
    </row>
    <row r="29" spans="1:8" ht="24.9" customHeight="1">
      <c r="B29" s="8" t="s">
        <v>28</v>
      </c>
      <c r="C29" s="18">
        <v>0</v>
      </c>
      <c r="D29" s="18">
        <v>0</v>
      </c>
      <c r="E29" s="18">
        <f>Transportation27395163[[#This Row],[Additional Cost]]-Transportation27395163[[#This Row],[  Saving]]</f>
        <v>0</v>
      </c>
      <c r="F29" s="14"/>
      <c r="G29" s="8"/>
      <c r="H29" s="9"/>
    </row>
    <row r="30" spans="1:8" ht="24.9" customHeight="1">
      <c r="B30" s="8" t="s">
        <v>29</v>
      </c>
      <c r="C30" s="18">
        <v>0</v>
      </c>
      <c r="D30" s="18">
        <v>0</v>
      </c>
      <c r="E30" s="18">
        <f>Transportation27395163[[#This Row],[Additional Cost]]-Transportation27395163[[#This Row],[  Saving]]</f>
        <v>0</v>
      </c>
      <c r="F30" s="14"/>
      <c r="G30" s="8"/>
      <c r="H30" s="9"/>
    </row>
    <row r="31" spans="1:8" ht="24.9" customHeight="1">
      <c r="B31" s="8" t="s">
        <v>31</v>
      </c>
      <c r="C31" s="18">
        <v>0</v>
      </c>
      <c r="D31" s="18">
        <v>0</v>
      </c>
      <c r="E31" s="18">
        <f>Transportation27395163[[#This Row],[Additional Cost]]-Transportation27395163[[#This Row],[  Saving]]</f>
        <v>0</v>
      </c>
      <c r="F31" s="14"/>
      <c r="G31" s="15"/>
      <c r="H31" s="9"/>
    </row>
    <row r="32" spans="1:8" ht="24.9" customHeight="1">
      <c r="B32" s="8" t="s">
        <v>30</v>
      </c>
      <c r="C32" s="18">
        <v>0</v>
      </c>
      <c r="D32" s="18">
        <v>0</v>
      </c>
      <c r="E32" s="18">
        <f>Transportation27395163[[#This Row],[Additional Cost]]-Transportation27395163[[#This Row],[  Saving]]</f>
        <v>0</v>
      </c>
      <c r="F32" s="14"/>
      <c r="G32" s="15"/>
      <c r="H32" s="9"/>
    </row>
    <row r="33" spans="1:8" ht="24.9" customHeight="1">
      <c r="B33" s="8" t="s">
        <v>70</v>
      </c>
      <c r="C33" s="18">
        <v>0</v>
      </c>
      <c r="D33" s="18">
        <v>0</v>
      </c>
      <c r="E33" s="18">
        <f>Transportation27395163[[#This Row],[Additional Cost]]-Transportation27395163[[#This Row],[  Saving]]</f>
        <v>0</v>
      </c>
      <c r="F33" s="14"/>
      <c r="G33" s="15"/>
      <c r="H33" s="9"/>
    </row>
    <row r="34" spans="1:8" ht="24.9" customHeight="1">
      <c r="B34" s="8" t="s">
        <v>1</v>
      </c>
      <c r="C34" s="18">
        <v>0</v>
      </c>
      <c r="D34" s="18">
        <v>0</v>
      </c>
      <c r="E34" s="18">
        <f>Transportation27395163[[#This Row],[Additional Cost]]-Transportation27395163[[#This Row],[  Saving]]</f>
        <v>0</v>
      </c>
      <c r="F34" s="14"/>
      <c r="G34" s="73"/>
      <c r="H34" s="73"/>
    </row>
    <row r="35" spans="1:8" ht="24.9" customHeight="1">
      <c r="B35" s="15" t="s">
        <v>2</v>
      </c>
      <c r="C35" s="18"/>
      <c r="D35" s="18"/>
      <c r="E35" s="18">
        <f>SUBTOTAL(109,Transportation27395163[Nett cost/saving])</f>
        <v>0</v>
      </c>
      <c r="F35" s="14"/>
      <c r="G35" s="10"/>
      <c r="H35" s="10"/>
    </row>
    <row r="36" spans="1:8" ht="24.9" customHeight="1">
      <c r="B36" s="73"/>
      <c r="C36" s="73"/>
      <c r="D36" s="73"/>
      <c r="E36" s="73"/>
      <c r="F36" s="14"/>
      <c r="G36" s="8"/>
      <c r="H36" s="9"/>
    </row>
    <row r="37" spans="1:8" ht="24.9" customHeight="1">
      <c r="A37" s="4" t="s">
        <v>12</v>
      </c>
      <c r="B37" s="10" t="s">
        <v>15</v>
      </c>
      <c r="C37" s="10" t="s">
        <v>39</v>
      </c>
      <c r="D37" s="10" t="s">
        <v>24</v>
      </c>
      <c r="E37" s="10" t="s">
        <v>25</v>
      </c>
      <c r="F37" s="14"/>
      <c r="G37" s="8"/>
      <c r="H37" s="9"/>
    </row>
    <row r="38" spans="1:8" ht="24.9" customHeight="1">
      <c r="B38" s="8" t="s">
        <v>34</v>
      </c>
      <c r="C38" s="18">
        <v>0</v>
      </c>
      <c r="D38" s="18">
        <v>0</v>
      </c>
      <c r="E38" s="18">
        <f>Insurance28405264[[#This Row],[Additional cost]]-Insurance28405264[[#This Row],[Saving]]</f>
        <v>0</v>
      </c>
      <c r="F38" s="14"/>
      <c r="G38" s="8"/>
      <c r="H38" s="9"/>
    </row>
    <row r="39" spans="1:8" ht="24.9" customHeight="1">
      <c r="B39" s="8" t="s">
        <v>35</v>
      </c>
      <c r="C39" s="18">
        <v>0</v>
      </c>
      <c r="D39" s="18">
        <v>0</v>
      </c>
      <c r="E39" s="18">
        <f>Insurance28405264[[#This Row],[Additional cost]]-Insurance28405264[[#This Row],[Saving]]</f>
        <v>0</v>
      </c>
      <c r="F39" s="14"/>
      <c r="G39" s="8"/>
      <c r="H39" s="9"/>
    </row>
    <row r="40" spans="1:8" ht="24.9" customHeight="1">
      <c r="B40" s="8" t="s">
        <v>36</v>
      </c>
      <c r="C40" s="18">
        <v>0</v>
      </c>
      <c r="D40" s="18">
        <v>0</v>
      </c>
      <c r="E40" s="18">
        <f>Insurance28405264[[#This Row],[Additional cost]]-Insurance28405264[[#This Row],[Saving]]</f>
        <v>0</v>
      </c>
      <c r="F40" s="14"/>
      <c r="G40" s="15"/>
      <c r="H40" s="9"/>
    </row>
    <row r="41" spans="1:8" ht="24.9" customHeight="1">
      <c r="B41" s="8" t="s">
        <v>37</v>
      </c>
      <c r="C41" s="18">
        <v>0</v>
      </c>
      <c r="D41" s="18">
        <v>0</v>
      </c>
      <c r="E41" s="18">
        <f>Insurance28405264[[#This Row],[Additional cost]]-Insurance28405264[[#This Row],[Saving]]</f>
        <v>0</v>
      </c>
      <c r="F41" s="14"/>
      <c r="G41" s="15"/>
      <c r="H41" s="9"/>
    </row>
    <row r="42" spans="1:8" ht="24.9" customHeight="1">
      <c r="B42" s="8" t="s">
        <v>38</v>
      </c>
      <c r="C42" s="18">
        <v>0</v>
      </c>
      <c r="D42" s="18">
        <v>0</v>
      </c>
      <c r="E42" s="18">
        <f>Insurance28405264[[#This Row],[Additional cost]]-Insurance28405264[[#This Row],[Saving]]</f>
        <v>0</v>
      </c>
      <c r="F42" s="14"/>
      <c r="G42" s="15"/>
      <c r="H42" s="9"/>
    </row>
    <row r="43" spans="1:8" ht="24.9" customHeight="1">
      <c r="B43" s="8"/>
      <c r="C43" s="18">
        <v>0</v>
      </c>
      <c r="D43" s="18">
        <v>0</v>
      </c>
      <c r="E43" s="18">
        <f>Insurance28405264[[#This Row],[Additional cost]]-Insurance28405264[[#This Row],[Saving]]</f>
        <v>0</v>
      </c>
      <c r="F43" s="14"/>
      <c r="G43" s="15"/>
      <c r="H43" s="9"/>
    </row>
    <row r="44" spans="1:8" ht="24.9" customHeight="1">
      <c r="B44" s="8"/>
      <c r="C44" s="18">
        <v>0</v>
      </c>
      <c r="D44" s="18">
        <v>0</v>
      </c>
      <c r="E44" s="18">
        <f>Insurance28405264[[#This Row],[Additional cost]]-Insurance28405264[[#This Row],[Saving]]</f>
        <v>0</v>
      </c>
      <c r="F44" s="14"/>
      <c r="G44" s="73"/>
      <c r="H44" s="73"/>
    </row>
    <row r="45" spans="1:8" ht="24.9" customHeight="1">
      <c r="B45" s="15" t="s">
        <v>2</v>
      </c>
      <c r="C45" s="9"/>
      <c r="D45" s="9"/>
      <c r="E45" s="18">
        <f>SUBTOTAL(109,Insurance28405264[Nett cost/saving])</f>
        <v>0</v>
      </c>
      <c r="F45" s="14"/>
      <c r="G45" s="10"/>
      <c r="H45" s="10"/>
    </row>
    <row r="46" spans="1:8" ht="24.9" customHeight="1">
      <c r="B46" s="73"/>
      <c r="C46" s="73"/>
      <c r="D46" s="73"/>
      <c r="E46" s="73"/>
      <c r="F46" s="14"/>
      <c r="G46" s="8"/>
      <c r="H46" s="9"/>
    </row>
    <row r="47" spans="1:8" ht="24.9" customHeight="1">
      <c r="A47" s="4" t="s">
        <v>9</v>
      </c>
      <c r="B47" s="10" t="s">
        <v>40</v>
      </c>
      <c r="C47" s="10" t="s">
        <v>23</v>
      </c>
      <c r="D47" s="10" t="s">
        <v>24</v>
      </c>
      <c r="E47" s="10" t="s">
        <v>25</v>
      </c>
      <c r="F47" s="14"/>
      <c r="G47" s="8"/>
      <c r="H47" s="9"/>
    </row>
    <row r="48" spans="1:8" ht="24.9" customHeight="1">
      <c r="B48" s="8" t="s">
        <v>41</v>
      </c>
      <c r="C48" s="18">
        <v>0</v>
      </c>
      <c r="D48" s="18">
        <v>0</v>
      </c>
      <c r="E48" s="18">
        <f>Food29415365[[#This Row],[Additional Cost]]-Food29415365[[#This Row],[Saving]]</f>
        <v>0</v>
      </c>
      <c r="F48" s="14"/>
      <c r="G48" s="8"/>
      <c r="H48" s="9"/>
    </row>
    <row r="49" spans="1:8" ht="25.5" customHeight="1">
      <c r="B49" s="8" t="s">
        <v>42</v>
      </c>
      <c r="C49" s="18">
        <v>0</v>
      </c>
      <c r="D49" s="18">
        <v>0</v>
      </c>
      <c r="E49" s="18">
        <f>Food29415365[[#This Row],[Additional Cost]]-Food29415365[[#This Row],[Saving]]</f>
        <v>0</v>
      </c>
      <c r="F49" s="14"/>
      <c r="G49" s="15"/>
      <c r="H49" s="9"/>
    </row>
    <row r="50" spans="1:8" ht="25.5" customHeight="1">
      <c r="B50" s="8" t="s">
        <v>43</v>
      </c>
      <c r="C50" s="18">
        <v>0</v>
      </c>
      <c r="D50" s="18">
        <v>0</v>
      </c>
      <c r="E50" s="18">
        <f>Food29415365[[#This Row],[Additional Cost]]-Food29415365[[#This Row],[Saving]]</f>
        <v>0</v>
      </c>
      <c r="F50" s="14"/>
      <c r="G50" s="15"/>
      <c r="H50" s="9"/>
    </row>
    <row r="51" spans="1:8" ht="24.9" customHeight="1">
      <c r="B51" s="8" t="s">
        <v>44</v>
      </c>
      <c r="C51" s="18">
        <v>0</v>
      </c>
      <c r="D51" s="18">
        <v>0</v>
      </c>
      <c r="E51" s="18">
        <f>Food29415365[[#This Row],[Additional Cost]]-Food29415365[[#This Row],[Saving]]</f>
        <v>0</v>
      </c>
      <c r="F51" s="14"/>
      <c r="G51" s="15"/>
      <c r="H51" s="9"/>
    </row>
    <row r="52" spans="1:8" ht="24.9" customHeight="1">
      <c r="B52" s="8" t="s">
        <v>45</v>
      </c>
      <c r="C52" s="18">
        <v>0</v>
      </c>
      <c r="D52" s="18">
        <v>0</v>
      </c>
      <c r="E52" s="18">
        <f>Food29415365[[#This Row],[Additional Cost]]-Food29415365[[#This Row],[Saving]]</f>
        <v>0</v>
      </c>
      <c r="F52" s="14"/>
      <c r="G52" s="15"/>
      <c r="H52" s="9"/>
    </row>
    <row r="53" spans="1:8" ht="24.9" customHeight="1">
      <c r="B53" s="8" t="s">
        <v>76</v>
      </c>
      <c r="C53" s="18">
        <v>0</v>
      </c>
      <c r="D53" s="18">
        <v>0</v>
      </c>
      <c r="E53" s="18">
        <f>Food29415365[[#This Row],[Additional Cost]]-Food29415365[[#This Row],[Saving]]</f>
        <v>0</v>
      </c>
      <c r="F53" s="14"/>
      <c r="G53" s="15"/>
      <c r="H53" s="9"/>
    </row>
    <row r="54" spans="1:8" ht="24.9" customHeight="1">
      <c r="B54" s="8" t="s">
        <v>46</v>
      </c>
      <c r="C54" s="18">
        <v>0</v>
      </c>
      <c r="D54" s="18">
        <v>0</v>
      </c>
      <c r="E54" s="18">
        <f>Food29415365[[#This Row],[Additional Cost]]-Food29415365[[#This Row],[Saving]]</f>
        <v>0</v>
      </c>
      <c r="F54" s="14"/>
      <c r="G54" s="15"/>
      <c r="H54" s="9"/>
    </row>
    <row r="55" spans="1:8" ht="24.9" customHeight="1">
      <c r="B55" s="8" t="s">
        <v>1</v>
      </c>
      <c r="C55" s="18">
        <v>0</v>
      </c>
      <c r="D55" s="18">
        <v>0</v>
      </c>
      <c r="E55" s="18">
        <f>Food29415365[[#This Row],[Additional Cost]]-Food29415365[[#This Row],[Saving]]</f>
        <v>0</v>
      </c>
      <c r="F55" s="14"/>
      <c r="G55" s="15"/>
      <c r="H55" s="9"/>
    </row>
    <row r="56" spans="1:8" ht="24.9" customHeight="1">
      <c r="B56" s="8"/>
      <c r="C56" s="18">
        <v>0</v>
      </c>
      <c r="D56" s="18">
        <v>0</v>
      </c>
      <c r="E56" s="18">
        <f>Food29415365[[#This Row],[Additional Cost]]-Food29415365[[#This Row],[Saving]]</f>
        <v>0</v>
      </c>
      <c r="F56" s="14"/>
      <c r="G56" s="73"/>
      <c r="H56" s="73"/>
    </row>
    <row r="57" spans="1:8" ht="24.9" customHeight="1">
      <c r="B57" s="15" t="s">
        <v>2</v>
      </c>
      <c r="C57" s="18"/>
      <c r="D57" s="18"/>
      <c r="E57" s="18">
        <f>SUBTOTAL(109,Food29415365[Nett cost/saving])</f>
        <v>0</v>
      </c>
      <c r="F57" s="14"/>
      <c r="G57" s="10"/>
      <c r="H57" s="10"/>
    </row>
    <row r="58" spans="1:8" ht="24.9" customHeight="1">
      <c r="B58" s="73"/>
      <c r="C58" s="73"/>
      <c r="D58" s="73"/>
      <c r="E58" s="73"/>
      <c r="F58" s="14"/>
      <c r="G58" s="8"/>
      <c r="H58" s="9"/>
    </row>
    <row r="59" spans="1:8" ht="24.9" customHeight="1">
      <c r="A59" s="4" t="s">
        <v>10</v>
      </c>
      <c r="B59" s="10" t="s">
        <v>47</v>
      </c>
      <c r="C59" s="10" t="s">
        <v>33</v>
      </c>
      <c r="D59" s="10" t="s">
        <v>50</v>
      </c>
      <c r="E59" s="10" t="s">
        <v>51</v>
      </c>
      <c r="F59" s="14"/>
      <c r="G59" s="8"/>
      <c r="H59" s="9"/>
    </row>
    <row r="60" spans="1:8" ht="24.9" customHeight="1">
      <c r="B60" s="8" t="s">
        <v>49</v>
      </c>
      <c r="C60" s="18"/>
      <c r="D60" s="18"/>
      <c r="E60" s="18">
        <v>0</v>
      </c>
      <c r="F60" s="14"/>
      <c r="G60" s="8"/>
      <c r="H60" s="9"/>
    </row>
    <row r="61" spans="1:8" ht="24.9" customHeight="1">
      <c r="B61" s="8" t="s">
        <v>48</v>
      </c>
      <c r="C61" s="18"/>
      <c r="D61" s="18"/>
      <c r="E61" s="18">
        <v>0</v>
      </c>
      <c r="F61" s="14"/>
      <c r="G61" s="15"/>
      <c r="H61" s="9"/>
    </row>
    <row r="62" spans="1:8" ht="24.9" customHeight="1">
      <c r="B62" s="19" t="s">
        <v>55</v>
      </c>
      <c r="C62" s="18"/>
      <c r="D62" s="18"/>
      <c r="E62" s="18">
        <v>0</v>
      </c>
      <c r="F62" s="14"/>
      <c r="G62" s="73"/>
      <c r="H62" s="73"/>
    </row>
    <row r="63" spans="1:8" ht="24.9" customHeight="1">
      <c r="B63" s="19" t="s">
        <v>56</v>
      </c>
      <c r="C63" s="18"/>
      <c r="D63" s="18"/>
      <c r="E63" s="18">
        <v>0</v>
      </c>
      <c r="F63" s="14"/>
      <c r="G63" s="10"/>
      <c r="H63" s="10"/>
    </row>
    <row r="64" spans="1:8" ht="24.9" customHeight="1">
      <c r="B64" s="8" t="s">
        <v>1</v>
      </c>
      <c r="C64" s="18"/>
      <c r="D64" s="18"/>
      <c r="E64" s="18">
        <v>0</v>
      </c>
      <c r="F64" s="14"/>
      <c r="G64" s="8"/>
      <c r="H64" s="9"/>
    </row>
    <row r="65" spans="1:8" ht="24.9" customHeight="1">
      <c r="B65" s="15" t="s">
        <v>2</v>
      </c>
      <c r="C65" s="18"/>
      <c r="D65" s="18"/>
      <c r="E65" s="18">
        <f>SUBTOTAL(109,Pets30425466[Cost / receipt])</f>
        <v>0</v>
      </c>
      <c r="F65" s="14"/>
      <c r="G65" s="8"/>
      <c r="H65" s="9"/>
    </row>
    <row r="66" spans="1:8" ht="24.9" customHeight="1">
      <c r="B66" s="73"/>
      <c r="C66" s="73"/>
      <c r="D66" s="73"/>
      <c r="E66" s="73"/>
      <c r="F66" s="14"/>
      <c r="G66" s="8"/>
      <c r="H66" s="9"/>
    </row>
    <row r="67" spans="1:8" ht="24.9" customHeight="1">
      <c r="A67" s="4" t="s">
        <v>11</v>
      </c>
      <c r="B67" s="10" t="s">
        <v>72</v>
      </c>
      <c r="C67" s="10" t="s">
        <v>33</v>
      </c>
      <c r="D67" s="10" t="s">
        <v>50</v>
      </c>
      <c r="E67" s="10" t="s">
        <v>58</v>
      </c>
      <c r="F67" s="14"/>
      <c r="G67" s="8"/>
      <c r="H67" s="9"/>
    </row>
    <row r="68" spans="1:8" ht="24.9" customHeight="1">
      <c r="B68" s="8" t="s">
        <v>57</v>
      </c>
      <c r="C68" s="18"/>
      <c r="D68" s="18"/>
      <c r="E68" s="18">
        <v>0</v>
      </c>
      <c r="F68" s="14"/>
      <c r="G68" s="15"/>
      <c r="H68" s="9"/>
    </row>
    <row r="69" spans="1:8" ht="24.9" customHeight="1">
      <c r="B69" s="8" t="s">
        <v>73</v>
      </c>
      <c r="C69" s="18"/>
      <c r="D69" s="18"/>
      <c r="E69" s="18">
        <v>0</v>
      </c>
      <c r="F69" s="14"/>
      <c r="G69" s="73"/>
      <c r="H69" s="73"/>
    </row>
    <row r="70" spans="1:8" ht="24.9" customHeight="1">
      <c r="B70" s="8" t="s">
        <v>59</v>
      </c>
      <c r="C70" s="18"/>
      <c r="D70" s="18"/>
      <c r="E70" s="18">
        <f>Pets431435567[[#This Row],[Column1]]-Pets431435567[[#This Row],[Column2]]</f>
        <v>0</v>
      </c>
      <c r="F70" s="14"/>
      <c r="G70" s="77"/>
      <c r="H70" s="77"/>
    </row>
    <row r="71" spans="1:8" ht="24.9" customHeight="1">
      <c r="B71" s="15" t="s">
        <v>2</v>
      </c>
      <c r="C71" s="18"/>
      <c r="D71" s="18"/>
      <c r="E71" s="18">
        <f>SUBTOTAL(109,Pets431435567[[Cost ]])</f>
        <v>0</v>
      </c>
      <c r="F71" s="14"/>
      <c r="G71" s="77"/>
      <c r="H71" s="77"/>
    </row>
    <row r="72" spans="1:8" ht="24.9" customHeight="1">
      <c r="B72" s="8"/>
      <c r="C72" s="9"/>
      <c r="D72" s="9"/>
      <c r="E72" s="9"/>
      <c r="F72" s="14"/>
      <c r="G72" s="77"/>
      <c r="H72" s="77"/>
    </row>
    <row r="73" spans="1:8" ht="24.9" customHeight="1">
      <c r="B73" s="15"/>
      <c r="C73" s="9"/>
      <c r="D73" s="9"/>
      <c r="E73" s="9"/>
      <c r="F73" s="14"/>
      <c r="G73" s="77"/>
      <c r="H73" s="77"/>
    </row>
    <row r="74" spans="1:8">
      <c r="B74" s="76"/>
      <c r="C74" s="76"/>
      <c r="D74" s="76"/>
      <c r="E74" s="76"/>
    </row>
  </sheetData>
  <mergeCells count="16">
    <mergeCell ref="B74:E74"/>
    <mergeCell ref="G44:H44"/>
    <mergeCell ref="B46:E46"/>
    <mergeCell ref="G56:H56"/>
    <mergeCell ref="B58:E58"/>
    <mergeCell ref="G62:H62"/>
    <mergeCell ref="B66:E66"/>
    <mergeCell ref="G69:H69"/>
    <mergeCell ref="G70:H71"/>
    <mergeCell ref="G72:H73"/>
    <mergeCell ref="B36:E36"/>
    <mergeCell ref="E5:E6"/>
    <mergeCell ref="E7:E8"/>
    <mergeCell ref="G23:H23"/>
    <mergeCell ref="B24:E24"/>
    <mergeCell ref="G34:H34"/>
  </mergeCells>
  <dataValidations count="10">
    <dataValidation allowBlank="1" showInputMessage="1" showErrorMessage="1" prompt="Create a Personal Monthly Budget in this worksheet. Helpful instructions on how to use this worksheet are in cells in this column. Arrow down to get started." sqref="A1" xr:uid="{3EE7C9B8-C965-48C3-A5FA-9D9DA30EAB8D}"/>
    <dataValidation allowBlank="1" showInputMessage="1" showErrorMessage="1" prompt="Title of this worksheet is in cell C2. Next instruction is in cell A4." sqref="A2" xr:uid="{DC906A90-1C70-4128-B1E9-BA2E0C647376}"/>
    <dataValidation allowBlank="1" showInputMessage="1" showErrorMessage="1" prompt="Projected Monthly Income label is in cell at right. Enter Income 1 in cell C5 and Extra Income in C6 to calculate Total monthly income in C7. Next instruction is in cell A7." sqref="A4" xr:uid="{208F8B5F-C110-4338-AD4E-F87C7F964585}"/>
    <dataValidation allowBlank="1" showInputMessage="1" showErrorMessage="1" prompt="Projected Balance is auto calculated in cell H4, Actual Balance in H6, and Difference in H8. Next instruction is in cell A9." sqref="A7" xr:uid="{6F54D899-375F-44DC-B4C9-B8F11BBCE3E7}"/>
    <dataValidation allowBlank="1" showInputMessage="1" showErrorMessage="1" prompt="Enter details in Housing table starting in cell at right and in Entertainment table starting in cell G14. Next instruction is in cell A27." sqref="A12" xr:uid="{FBCB7A4F-5368-4BB4-8EC3-A3377EB47CC2}"/>
    <dataValidation allowBlank="1" showInputMessage="1" showErrorMessage="1" prompt="Enter details in Transportation table starting in cell at right and in Loans table starting in cell G26. Next instruction is in cell A37." sqref="A25" xr:uid="{FF7E303E-A7C9-4298-9911-0B3D126437A9}"/>
    <dataValidation allowBlank="1" showInputMessage="1" showErrorMessage="1" prompt="Enter details in Insurance table starting in cell at right and in Taxes table starting in cell G35. Next instruction is in cell A44." sqref="A37" xr:uid="{CBF5DFF0-C3BC-41F7-B409-D45E6D8D85F9}"/>
    <dataValidation allowBlank="1" showInputMessage="1" showErrorMessage="1" prompt="Enter details in Food table starting in cell at right and in Savings table starting in cell G42. Next instruction is in cell A50." sqref="A47" xr:uid="{74E3CE14-E0EA-4E91-B06C-3E71B3B7FC09}"/>
    <dataValidation allowBlank="1" showInputMessage="1" showErrorMessage="1" prompt="Enter details in Pets table starting in cell at right and in Gifts table starting in cell G48. Next instruction is in cell A58." sqref="A59" xr:uid="{DD04CC59-48BE-4C16-905B-C61EAC4F92FB}"/>
    <dataValidation allowBlank="1" showInputMessage="1" showErrorMessage="1" prompt="Enter details in Personal Care table starting in cell at right and in Legal table starting in cell G54. Next instruction is in cell A61." sqref="A67" xr:uid="{44DEEB07-36B4-4DC5-9BC0-6FE76C07BB60}"/>
  </dataValidations>
  <pageMargins left="0.7" right="0.7" top="0.75" bottom="0.75" header="0.3" footer="0.3"/>
  <pageSetup paperSize="9" scale="3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46AF36-0E29-43D5-9042-907F679B3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E4917D-B4E2-41EC-A344-CAB929C318ED}">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00D6369F-E7E4-4C61-9F47-33FFE80F8E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Start</vt:lpstr>
      <vt:lpstr>March 2020</vt:lpstr>
      <vt:lpstr>April 2020</vt:lpstr>
      <vt:lpstr>May 2020</vt:lpstr>
      <vt:lpstr>June 2020</vt:lpstr>
      <vt:lpstr>July 2020</vt:lpstr>
      <vt:lpstr>'March 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2019-03-18T20:41:36Z</dcterms:created>
  <dcterms:modified xsi:type="dcterms:W3CDTF">2020-03-23T14:25:24Z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